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eatment Plan" sheetId="1" state="visible" r:id="rId3"/>
    <sheet name="Example" sheetId="2" state="visible" r:id="rId4"/>
  </sheets>
  <definedNames>
    <definedName function="false" hidden="false" localSheetId="1" name="_xlnm.Print_Area" vbProcedure="false">Example!$A$1:$K$41</definedName>
    <definedName function="false" hidden="false" localSheetId="0" name="_xlnm.Print_Area" vbProcedure="false">'Treatment Plan'!$A$1:$K$72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<sst xmlns="http://schemas.openxmlformats.org/spreadsheetml/2006/main" count="184" uniqueCount="87">
  <si>
    <t xml:space="preserve">Dental Treatment Plan</t>
  </si>
  <si>
    <t xml:space="preserve">CaseFee Pro</t>
  </si>
  <si>
    <t xml:space="preserve">Planned by phase, priced by phase, and profitable at every one of them.</t>
  </si>
  <si>
    <t xml:space="preserve">casefeepro.com</t>
  </si>
  <si>
    <t xml:space="preserve">Worked example on the next tab.</t>
  </si>
  <si>
    <t xml:space="preserve">THE CASE</t>
  </si>
  <si>
    <t xml:space="preserve">Practice</t>
  </si>
  <si>
    <t xml:space="preserve">Patient</t>
  </si>
  <si>
    <t xml:space="preserve">Case</t>
  </si>
  <si>
    <t xml:space="preserve">Date</t>
  </si>
  <si>
    <t xml:space="preserve">START HERE  ·  YOUR NUMBERS</t>
  </si>
  <si>
    <t xml:space="preserve">all four. Nothing below calculates until they are in.</t>
  </si>
  <si>
    <t xml:space="preserve">What an hour in your chair needs to produce</t>
  </si>
  <si>
    <t xml:space="preserve">Rate for time spent away from the chair</t>
  </si>
  <si>
    <t xml:space="preserve">Margin you want on a case this demanding</t>
  </si>
  <si>
    <t xml:space="preserve">Average insurance write-off on this patient’s plan</t>
  </si>
  <si>
    <t xml:space="preserve">Every procedure code has its own write-off. Use the average percentage across this plan. Zero if the patient is fee for service.</t>
  </si>
  <si>
    <t xml:space="preserve">No hourly number yet, or want to pressure test the one you use?  Work it out free at casefeepro.com/hourly-goal-calculator</t>
  </si>
  <si>
    <t xml:space="preserve">No signup and no email. Takes about a minute. If your own number comes out well below the calculator, that gap is what your case fees have been giving away.</t>
  </si>
  <si>
    <t xml:space="preserve">HOW TO READ THIS SHEET</t>
  </si>
  <si>
    <t xml:space="preserve">Deep gold, heavy border. The sheet cannot do anything until these are filled in.</t>
  </si>
  <si>
    <t xml:space="preserve">START HERE</t>
  </si>
  <si>
    <t xml:space="preserve">Light gold box. Type your number here as you build the case.</t>
  </si>
  <si>
    <t xml:space="preserve">fill this in</t>
  </si>
  <si>
    <t xml:space="preserve">White box. A formula lives here, do not type over it.</t>
  </si>
  <si>
    <t xml:space="preserve">auto calculated</t>
  </si>
  <si>
    <t xml:space="preserve">Grey box, marked n/a. That column does not apply on that row.</t>
  </si>
  <si>
    <t xml:space="preserve">do not use</t>
  </si>
  <si>
    <t xml:space="preserve">•  Fill in chair hours and lab. The sheet works out what the case costs you and what it should be priced at.</t>
  </si>
  <si>
    <t xml:space="preserve">•  Then put in what your practice management software charges for each phase. The sheet takes off the write-off and compares.</t>
  </si>
  <si>
    <t xml:space="preserve">•  Phase names are a starting point. Rename them, delete rows you do not need, add rows you do.</t>
  </si>
  <si>
    <t xml:space="preserve">•  Ahead or behind answers the question that matters: if the patient stops at that row, are you still up on the case?</t>
  </si>
  <si>
    <t xml:space="preserve">Phase</t>
  </si>
  <si>
    <t xml:space="preserve">Type</t>
  </si>
  <si>
    <t xml:space="preserve">Chair hrs</t>
  </si>
  <si>
    <t xml:space="preserve">Chair cost</t>
  </si>
  <si>
    <t xml:space="preserve">Lab, sedation, materials</t>
  </si>
  <si>
    <t xml:space="preserve">Cost to you</t>
  </si>
  <si>
    <t xml:space="preserve">Fee at your margin</t>
  </si>
  <si>
    <t xml:space="preserve">What your PMS charges</t>
  </si>
  <si>
    <t xml:space="preserve">You collect</t>
  </si>
  <si>
    <t xml:space="preserve">Above cost</t>
  </si>
  <si>
    <t xml:space="preserve">Ahead or behind</t>
  </si>
  <si>
    <t xml:space="preserve">fill in</t>
  </si>
  <si>
    <t xml:space="preserve">pick one</t>
  </si>
  <si>
    <t xml:space="preserve">auto</t>
  </si>
  <si>
    <t xml:space="preserve">Consult and diagnostic</t>
  </si>
  <si>
    <t xml:space="preserve">Chair</t>
  </si>
  <si>
    <t xml:space="preserve">Treatment phase</t>
  </si>
  <si>
    <t xml:space="preserve">Healing phase</t>
  </si>
  <si>
    <t xml:space="preserve">Between visits</t>
  </si>
  <si>
    <t xml:space="preserve">n/a</t>
  </si>
  <si>
    <t xml:space="preserve">Records phase</t>
  </si>
  <si>
    <t xml:space="preserve">Lab phase</t>
  </si>
  <si>
    <t xml:space="preserve">Try-in / delivery attempt</t>
  </si>
  <si>
    <t xml:space="preserve">Final delivery</t>
  </si>
  <si>
    <t xml:space="preserve">Phases subtotal</t>
  </si>
  <si>
    <t xml:space="preserve">Coordination and workup, not a visit</t>
  </si>
  <si>
    <t xml:space="preserve">Case total</t>
  </si>
  <si>
    <t xml:space="preserve">Chair hrs and Chair cost on the total line are chairside only. Coordination is away-from-chair time, so it is in Cost to you and in Fee at your margin, on its own row above. You collect = what your PMS charges, less the write-off. Above cost and Ahead or behind stay blank on a row until you put a PMS fee on it, so an empty column never reads as a loss.</t>
  </si>
  <si>
    <t xml:space="preserve">WHAT YOUR SOFTWARE WOULD HAVE COLLECTED ON THIS CASE</t>
  </si>
  <si>
    <t xml:space="preserve">What this case needs, at your margin</t>
  </si>
  <si>
    <t xml:space="preserve">the Fee at your margin column, totalled. Coordination included.</t>
  </si>
  <si>
    <t xml:space="preserve">What your PMS collects, after the write-off</t>
  </si>
  <si>
    <t xml:space="preserve">the codes on this case, less the write-off on this plan</t>
  </si>
  <si>
    <t xml:space="preserve">The gap</t>
  </si>
  <si>
    <t xml:space="preserve">negative means your software prices this case below what it needs to earn</t>
  </si>
  <si>
    <t xml:space="preserve">Appointments in the chair</t>
  </si>
  <si>
    <t xml:space="preserve">Worst point in the case</t>
  </si>
  <si>
    <t xml:space="preserve">the lowest Ahead or behind ever gets. Negative is what you are out if the patient stops at the worst moment.</t>
  </si>
  <si>
    <t xml:space="preserve">Assumptions and sources</t>
  </si>
  <si>
    <t xml:space="preserve">•  No figure in this sheet is supplied by CaseFee Pro. Every number is one you enter.</t>
  </si>
  <si>
    <t xml:space="preserve">•  Chair cost = chair hours times your hourly rate. Cost to you = chair cost plus lab, sedation and materials.</t>
  </si>
  <si>
    <t xml:space="preserve">•  Coordination time is priced at your away-from-the-chair rate. It is counted in Cost to you and in Fee at your margin, and deliberately left out of the Chair hrs and Chair cost totals so those two still divide back to your hourly rate.</t>
  </si>
  <si>
    <t xml:space="preserve">•  Fee at your margin = cost to you on that phase, times one plus your margin. It is a reference, not what you collect.</t>
  </si>
  <si>
    <t xml:space="preserve">•  You collect = what your PMS charges on that phase, less the write-off percentage you entered.</t>
  </si>
  <si>
    <t xml:space="preserve">•  Above cost = what you collect, less what that phase costs you. Ahead or behind is every phase up to that row, added up.</t>
  </si>
  <si>
    <t xml:space="preserve">•  One average write-off percentage is applied to every phase. Every procedure code has its own write-off in the real plan, so treat the result as a close estimate rather than an exact figure.</t>
  </si>
  <si>
    <t xml:space="preserve">•  Your hourly rate is assumed to already cover overhead and what you want to take home. Nothing here is a practice profit figure.</t>
  </si>
  <si>
    <t xml:space="preserve">•  Phase names and the chair versus between-visits split were specified by Dr. Schmidt, 2026-09-20.</t>
  </si>
  <si>
    <t xml:space="preserve">•  The sheet is protected so a stray keystroke cannot wipe a formula. Use Review then Unprotect Sheet to restructure it. There is no password.</t>
  </si>
  <si>
    <t xml:space="preserve">A worked example, already filled in. Invented figures, including the PMS fees. Not any practice’s real numbers.</t>
  </si>
  <si>
    <t xml:space="preserve">Your practice</t>
  </si>
  <si>
    <t xml:space="preserve">Example patient</t>
  </si>
  <si>
    <t xml:space="preserve">Six anterior crowns, high lip line</t>
  </si>
  <si>
    <t xml:space="preserve">2026-09-20</t>
  </si>
  <si>
    <t xml:space="preserve">Same formulas as the Treatment Plan tab. Nothing here is any practice’s real fees. The assumptions behind every line are listed at the bottom of that first tab.</t>
  </si>
</sst>
</file>

<file path=xl/styles.xml><?xml version="1.0" encoding="utf-8"?>
<styleSheet xmlns="http://schemas.openxmlformats.org/spreadsheetml/2006/main">
  <numFmts count="6">
    <numFmt numFmtId="164" formatCode="General"/>
    <numFmt numFmtId="165" formatCode="\$#,##0&quot;  / hr&quot;"/>
    <numFmt numFmtId="166" formatCode="0.0%"/>
    <numFmt numFmtId="167" formatCode="0.00;\(0.00\);\-"/>
    <numFmt numFmtId="168" formatCode="\$#,##0;&quot;($&quot;#,##0\);\-"/>
    <numFmt numFmtId="169" formatCode="0"/>
  </numFmts>
  <fonts count="30">
    <font>
      <sz val="11"/>
      <color theme="1"/>
      <name val="Calibri"/>
      <family val="2"/>
      <charset val="1"/>
    </font>
    <font>
      <sz val="10"/>
      <name val="Arial"/>
      <family val="0"/>
    </font>
    <font>
      <sz val="10"/>
      <name val="Arial"/>
      <family val="0"/>
    </font>
    <font>
      <sz val="10"/>
      <name val="Arial"/>
      <family val="0"/>
    </font>
    <font>
      <b val="true"/>
      <sz val="20"/>
      <color rgb="FF1F2A3A"/>
      <name val="Arial"/>
      <family val="0"/>
      <charset val="1"/>
    </font>
    <font>
      <b val="true"/>
      <sz val="13"/>
      <color rgb="FFB5832A"/>
      <name val="Arial"/>
      <family val="0"/>
      <charset val="1"/>
    </font>
    <font>
      <i val="true"/>
      <sz val="12"/>
      <color rgb="FF5A6E82"/>
      <name val="Arial"/>
      <family val="0"/>
      <charset val="1"/>
    </font>
    <font>
      <sz val="11"/>
      <color rgb="FF5A6E82"/>
      <name val="Arial"/>
      <family val="0"/>
      <charset val="1"/>
    </font>
    <font>
      <i val="true"/>
      <sz val="11"/>
      <color rgb="FFB5832A"/>
      <name val="Arial"/>
      <family val="0"/>
      <charset val="1"/>
    </font>
    <font>
      <b val="true"/>
      <sz val="11"/>
      <color rgb="FFB5832A"/>
      <name val="Arial"/>
      <family val="0"/>
      <charset val="1"/>
    </font>
    <font>
      <b val="true"/>
      <sz val="12"/>
      <color rgb="FF5A6E82"/>
      <name val="Arial"/>
      <family val="0"/>
      <charset val="1"/>
    </font>
    <font>
      <sz val="12"/>
      <color rgb="FF0000FF"/>
      <name val="Arial"/>
      <family val="0"/>
      <charset val="1"/>
    </font>
    <font>
      <i val="true"/>
      <sz val="10"/>
      <color rgb="FF8A98A8"/>
      <name val="Arial"/>
      <family val="0"/>
      <charset val="1"/>
    </font>
    <font>
      <sz val="12"/>
      <color rgb="FF1F2A3A"/>
      <name val="Arial"/>
      <family val="0"/>
      <charset val="1"/>
    </font>
    <font>
      <b val="true"/>
      <sz val="12"/>
      <color rgb="FF0000FF"/>
      <name val="Arial"/>
      <family val="0"/>
      <charset val="1"/>
    </font>
    <font>
      <b val="true"/>
      <sz val="12"/>
      <color rgb="FF9C1C1C"/>
      <name val="Arial"/>
      <family val="0"/>
      <charset val="1"/>
    </font>
    <font>
      <b val="true"/>
      <sz val="11"/>
      <color rgb="FF8C5A2B"/>
      <name val="Arial"/>
      <family val="0"/>
      <charset val="1"/>
    </font>
    <font>
      <u val="single"/>
      <sz val="11"/>
      <color rgb="FF1A4F8C"/>
      <name val="Arial"/>
      <family val="0"/>
      <charset val="1"/>
    </font>
    <font>
      <b val="true"/>
      <sz val="11"/>
      <color rgb="FF0000FF"/>
      <name val="Arial"/>
      <family val="0"/>
      <charset val="1"/>
    </font>
    <font>
      <b val="true"/>
      <sz val="11"/>
      <color rgb="FF1F2A3A"/>
      <name val="Arial"/>
      <family val="0"/>
      <charset val="1"/>
    </font>
    <font>
      <b val="true"/>
      <sz val="11"/>
      <color rgb="FF9AA6B4"/>
      <name val="Arial"/>
      <family val="0"/>
      <charset val="1"/>
    </font>
    <font>
      <b val="true"/>
      <sz val="11"/>
      <color rgb="FF1A4F8C"/>
      <name val="Arial"/>
      <family val="0"/>
      <charset val="1"/>
    </font>
    <font>
      <i val="true"/>
      <sz val="10"/>
      <color rgb="FFB5832A"/>
      <name val="Arial"/>
      <family val="0"/>
      <charset val="1"/>
    </font>
    <font>
      <i val="true"/>
      <sz val="10"/>
      <color rgb="FF9AA6B4"/>
      <name val="Arial"/>
      <family val="0"/>
      <charset val="1"/>
    </font>
    <font>
      <sz val="11"/>
      <color rgb="FF0000FF"/>
      <name val="Arial"/>
      <family val="0"/>
      <charset val="1"/>
    </font>
    <font>
      <i val="true"/>
      <sz val="11"/>
      <color rgb="FF7A6224"/>
      <name val="Arial"/>
      <family val="0"/>
      <charset val="1"/>
    </font>
    <font>
      <b val="true"/>
      <sz val="12"/>
      <color rgb="FF1F2A3A"/>
      <name val="Arial"/>
      <family val="0"/>
      <charset val="1"/>
    </font>
    <font>
      <b val="true"/>
      <sz val="13"/>
      <color rgb="FF1F2A3A"/>
      <name val="Arial"/>
      <family val="0"/>
      <charset val="1"/>
    </font>
    <font>
      <b val="true"/>
      <sz val="14"/>
      <color rgb="FF1F2A3A"/>
      <name val="Arial"/>
      <family val="0"/>
      <charset val="1"/>
    </font>
    <font>
      <sz val="10"/>
      <color rgb="FF8A98A8"/>
      <name val="Arial"/>
      <family val="0"/>
      <charset val="1"/>
    </font>
  </fonts>
  <fills count="7">
    <fill>
      <patternFill patternType="none"/>
    </fill>
    <fill>
      <patternFill patternType="gray125"/>
    </fill>
    <fill>
      <patternFill patternType="solid">
        <fgColor rgb="FFFDF3D4"/>
        <bgColor rgb="FFF7F0E3"/>
      </patternFill>
    </fill>
    <fill>
      <patternFill patternType="solid">
        <fgColor rgb="FFFAD961"/>
        <bgColor rgb="FFFFCC00"/>
      </patternFill>
    </fill>
    <fill>
      <patternFill patternType="solid">
        <fgColor rgb="FFE4E9EF"/>
        <bgColor rgb="FFEAF0F7"/>
      </patternFill>
    </fill>
    <fill>
      <patternFill patternType="solid">
        <fgColor rgb="FFEAF0F7"/>
        <bgColor rgb="FFE4E9EF"/>
      </patternFill>
    </fill>
    <fill>
      <patternFill patternType="solid">
        <fgColor rgb="FFF7F0E3"/>
        <bgColor rgb="FFFDF3D4"/>
      </patternFill>
    </fill>
  </fills>
  <borders count="6">
    <border diagonalUp="false" diagonalDown="false">
      <left/>
      <right/>
      <top/>
      <bottom/>
      <diagonal/>
    </border>
    <border diagonalUp="false" diagonalDown="false">
      <left style="medium">
        <color rgb="FFC9A34E"/>
      </left>
      <right style="medium">
        <color rgb="FFC9A34E"/>
      </right>
      <top style="medium">
        <color rgb="FFC9A34E"/>
      </top>
      <bottom style="medium">
        <color rgb="FFC9A34E"/>
      </bottom>
      <diagonal/>
    </border>
    <border diagonalUp="false" diagonalDown="false">
      <left style="thick">
        <color rgb="FFA9761B"/>
      </left>
      <right style="thick">
        <color rgb="FFA9761B"/>
      </right>
      <top style="thick">
        <color rgb="FFA9761B"/>
      </top>
      <bottom style="thick">
        <color rgb="FFA9761B"/>
      </bottom>
      <diagonal/>
    </border>
    <border diagonalUp="false" diagonalDown="false">
      <left style="thin">
        <color rgb="FFD4DCE8"/>
      </left>
      <right style="thin">
        <color rgb="FFD4DCE8"/>
      </right>
      <top style="thin">
        <color rgb="FFD4DCE8"/>
      </top>
      <bottom style="thin">
        <color rgb="FFD4DCE8"/>
      </bottom>
      <diagonal/>
    </border>
    <border diagonalUp="false" diagonalDown="false">
      <left style="thin">
        <color rgb="FFD4DCE8"/>
      </left>
      <right style="thin">
        <color rgb="FFD4DCE8"/>
      </right>
      <top style="thin">
        <color rgb="FFD4DCE8"/>
      </top>
      <bottom style="medium">
        <color rgb="FFB5832A"/>
      </bottom>
      <diagonal/>
    </border>
    <border diagonalUp="false" diagonalDown="false">
      <left style="thin">
        <color rgb="FFD4DCE8"/>
      </left>
      <right style="thin">
        <color rgb="FFD4DCE8"/>
      </right>
      <top style="medium">
        <color rgb="FFB5832A"/>
      </top>
      <bottom style="medium">
        <color rgb="FFB5832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true">
      <alignment horizontal="left" vertical="bottom" textRotation="0" wrapText="false" indent="0" shrinkToFit="false"/>
      <protection locked="fals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true" applyProtection="true">
      <alignment horizontal="right" vertical="bottom" textRotation="0" wrapText="false" indent="0" shrinkToFit="false"/>
      <protection locked="false" hidden="false"/>
    </xf>
    <xf numFmtId="166" fontId="14" fillId="3" borderId="2" xfId="0" applyFont="true" applyBorder="true" applyAlignment="true" applyProtection="true">
      <alignment horizontal="right" vertical="bottom" textRotation="0" wrapText="false" indent="0" shrinkToFit="false"/>
      <protection locked="fals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left" vertical="top" textRotation="0" wrapText="tru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8" fillId="3" borderId="2" xfId="0" applyFont="true" applyBorder="true" applyAlignment="true" applyProtection="false">
      <alignment horizontal="center" vertical="bottom" textRotation="0" wrapText="false" indent="0" shrinkToFit="false"/>
      <protection locked="true" hidden="false"/>
    </xf>
    <xf numFmtId="164" fontId="18" fillId="2" borderId="1" xfId="0" applyFont="true" applyBorder="true" applyAlignment="true" applyProtection="false">
      <alignment horizontal="center" vertical="bottom" textRotation="0" wrapText="false" indent="0" shrinkToFit="false"/>
      <protection locked="true" hidden="false"/>
    </xf>
    <xf numFmtId="164" fontId="19" fillId="0" borderId="3" xfId="0" applyFont="true" applyBorder="true" applyAlignment="true" applyProtection="false">
      <alignment horizontal="center" vertical="bottom" textRotation="0" wrapText="false" indent="0" shrinkToFit="false"/>
      <protection locked="true" hidden="false"/>
    </xf>
    <xf numFmtId="164" fontId="20" fillId="4" borderId="0" xfId="0" applyFont="true" applyBorder="true" applyAlignment="true" applyProtection="false">
      <alignment horizontal="center" vertical="bottom" textRotation="0" wrapText="false" indent="0" shrinkToFit="false"/>
      <protection locked="true" hidden="false"/>
    </xf>
    <xf numFmtId="164" fontId="21" fillId="5" borderId="4" xfId="0" applyFont="true" applyBorder="true" applyAlignment="true" applyProtection="false">
      <alignment horizontal="left" vertical="bottom" textRotation="0" wrapText="true" indent="0" shrinkToFit="false"/>
      <protection locked="true" hidden="false"/>
    </xf>
    <xf numFmtId="164" fontId="21" fillId="5" borderId="4" xfId="0" applyFont="true" applyBorder="true" applyAlignment="true" applyProtection="false">
      <alignment horizontal="right" vertical="bottom" textRotation="0" wrapText="tru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64" fontId="23" fillId="0" borderId="0" xfId="0" applyFont="true" applyBorder="false" applyAlignment="true" applyProtection="false">
      <alignment horizontal="center" vertical="bottom" textRotation="0" wrapText="false" indent="0" shrinkToFit="false"/>
      <protection locked="true" hidden="false"/>
    </xf>
    <xf numFmtId="164" fontId="24" fillId="2" borderId="1" xfId="0" applyFont="true" applyBorder="true" applyAlignment="true" applyProtection="true">
      <alignment horizontal="left" vertical="bottom" textRotation="0" wrapText="false" indent="0" shrinkToFit="false"/>
      <protection locked="false" hidden="false"/>
    </xf>
    <xf numFmtId="167" fontId="11" fillId="2" borderId="1" xfId="0" applyFont="true" applyBorder="true" applyAlignment="true" applyProtection="true">
      <alignment horizontal="right" vertical="bottom" textRotation="0" wrapText="false" indent="0" shrinkToFit="false"/>
      <protection locked="false" hidden="false"/>
    </xf>
    <xf numFmtId="168" fontId="13" fillId="0" borderId="3" xfId="0" applyFont="true" applyBorder="true" applyAlignment="true" applyProtection="false">
      <alignment horizontal="right" vertical="bottom" textRotation="0" wrapText="false" indent="0" shrinkToFit="false"/>
      <protection locked="true" hidden="false"/>
    </xf>
    <xf numFmtId="168" fontId="11" fillId="2" borderId="1" xfId="0" applyFont="true" applyBorder="true" applyAlignment="true" applyProtection="true">
      <alignment horizontal="right" vertical="bottom" textRotation="0" wrapText="false" indent="0" shrinkToFit="false"/>
      <protection locked="false" hidden="false"/>
    </xf>
    <xf numFmtId="164" fontId="25" fillId="2" borderId="1" xfId="0" applyFont="true" applyBorder="true" applyAlignment="true" applyProtection="true">
      <alignment horizontal="left" vertical="bottom" textRotation="0" wrapText="false" indent="0" shrinkToFit="false"/>
      <protection locked="false" hidden="false"/>
    </xf>
    <xf numFmtId="164" fontId="23" fillId="4" borderId="0" xfId="0" applyFont="true" applyBorder="true" applyAlignment="true" applyProtection="false">
      <alignment horizontal="center"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7" fontId="26" fillId="5" borderId="3" xfId="0" applyFont="true" applyBorder="true" applyAlignment="true" applyProtection="false">
      <alignment horizontal="right" vertical="bottom" textRotation="0" wrapText="false" indent="0" shrinkToFit="false"/>
      <protection locked="true" hidden="false"/>
    </xf>
    <xf numFmtId="168" fontId="26" fillId="5" borderId="3" xfId="0" applyFont="true" applyBorder="true" applyAlignment="true" applyProtection="false">
      <alignment horizontal="right" vertical="bottom" textRotation="0" wrapText="false" indent="0" shrinkToFit="false"/>
      <protection locked="true" hidden="false"/>
    </xf>
    <xf numFmtId="164" fontId="27" fillId="6" borderId="5" xfId="0" applyFont="true" applyBorder="true" applyAlignment="false" applyProtection="false">
      <alignment horizontal="general" vertical="bottom" textRotation="0" wrapText="false" indent="0" shrinkToFit="false"/>
      <protection locked="true" hidden="false"/>
    </xf>
    <xf numFmtId="164" fontId="0" fillId="6" borderId="5" xfId="0" applyFont="false" applyBorder="true" applyAlignment="false" applyProtection="false">
      <alignment horizontal="general" vertical="bottom" textRotation="0" wrapText="false" indent="0" shrinkToFit="false"/>
      <protection locked="true" hidden="false"/>
    </xf>
    <xf numFmtId="167" fontId="27" fillId="6" borderId="5" xfId="0" applyFont="true" applyBorder="true" applyAlignment="true" applyProtection="false">
      <alignment horizontal="right" vertical="bottom" textRotation="0" wrapText="false" indent="0" shrinkToFit="false"/>
      <protection locked="true" hidden="false"/>
    </xf>
    <xf numFmtId="168" fontId="27" fillId="6" borderId="5" xfId="0" applyFont="true" applyBorder="true" applyAlignment="true" applyProtection="false">
      <alignment horizontal="right" vertical="bottom" textRotation="0" wrapText="false" indent="0" shrinkToFit="false"/>
      <protection locked="true" hidden="false"/>
    </xf>
    <xf numFmtId="168" fontId="27" fillId="0" borderId="3" xfId="0" applyFont="true" applyBorder="true" applyAlignment="true" applyProtection="false">
      <alignment horizontal="right" vertical="bottom" textRotation="0" wrapText="false" indent="0" shrinkToFit="false"/>
      <protection locked="true" hidden="false"/>
    </xf>
    <xf numFmtId="168" fontId="28" fillId="6" borderId="5" xfId="0" applyFont="true" applyBorder="true" applyAlignment="true" applyProtection="false">
      <alignment horizontal="right" vertical="bottom" textRotation="0" wrapText="false" indent="0" shrinkToFit="false"/>
      <protection locked="true" hidden="false"/>
    </xf>
    <xf numFmtId="169" fontId="13" fillId="0" borderId="3" xfId="0" applyFont="true" applyBorder="true" applyAlignment="true" applyProtection="false">
      <alignment horizontal="right" vertical="bottom" textRotation="0" wrapText="false" indent="0" shrinkToFit="false"/>
      <protection locked="true" hidden="false"/>
    </xf>
    <xf numFmtId="168" fontId="26" fillId="0" borderId="3" xfId="0" applyFont="true" applyBorder="true" applyAlignment="true" applyProtection="false">
      <alignment horizontal="right" vertical="bottom" textRotation="0" wrapText="false" indent="0" shrinkToFit="false"/>
      <protection locked="true" hidden="false"/>
    </xf>
    <xf numFmtId="164" fontId="29"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C1C1C"/>
        <sz val="12"/>
      </font>
    </dxf>
    <dxf>
      <font>
        <name val="Arial"/>
        <charset val="1"/>
        <family val="0"/>
        <b val="1"/>
        <color rgb="FF9C1C1C"/>
        <sz val="13"/>
      </font>
    </dxf>
    <dxf>
      <font>
        <name val="Arial"/>
        <charset val="1"/>
        <family val="0"/>
        <b val="1"/>
        <color rgb="FF9C1C1C"/>
        <sz val="14"/>
      </font>
    </dxf>
  </dxfs>
  <colors>
    <indexedColors>
      <rgbColor rgb="FF000000"/>
      <rgbColor rgb="FFF7F0E3"/>
      <rgbColor rgb="FFFF0000"/>
      <rgbColor rgb="FF00FF00"/>
      <rgbColor rgb="FF0000FF"/>
      <rgbColor rgb="FFFFFF00"/>
      <rgbColor rgb="FFFF00FF"/>
      <rgbColor rgb="FF00FFFF"/>
      <rgbColor rgb="FF800000"/>
      <rgbColor rgb="FF008000"/>
      <rgbColor rgb="FF000080"/>
      <rgbColor rgb="FFA9761B"/>
      <rgbColor rgb="FF800080"/>
      <rgbColor rgb="FF008080"/>
      <rgbColor rgb="FFC0C0C0"/>
      <rgbColor rgb="FF7A6224"/>
      <rgbColor rgb="FF9AA6B4"/>
      <rgbColor rgb="FF8C5A2B"/>
      <rgbColor rgb="FFFDF3D4"/>
      <rgbColor rgb="FFEAF0F7"/>
      <rgbColor rgb="FF660066"/>
      <rgbColor rgb="FFFF8080"/>
      <rgbColor rgb="FF0066CC"/>
      <rgbColor rgb="FFD4DCE8"/>
      <rgbColor rgb="FF000080"/>
      <rgbColor rgb="FFFF00FF"/>
      <rgbColor rgb="FFFFFF00"/>
      <rgbColor rgb="FF00FFFF"/>
      <rgbColor rgb="FF800080"/>
      <rgbColor rgb="FF800000"/>
      <rgbColor rgb="FF008080"/>
      <rgbColor rgb="FF0000FF"/>
      <rgbColor rgb="FF00CCFF"/>
      <rgbColor rgb="FFE4E9EF"/>
      <rgbColor rgb="FFCCFFCC"/>
      <rgbColor rgb="FFFFFF99"/>
      <rgbColor rgb="FF99CCFF"/>
      <rgbColor rgb="FFFF99CC"/>
      <rgbColor rgb="FFCC99FF"/>
      <rgbColor rgb="FFFAD961"/>
      <rgbColor rgb="FF3366FF"/>
      <rgbColor rgb="FF33CCCC"/>
      <rgbColor rgb="FF99CC00"/>
      <rgbColor rgb="FFFFCC00"/>
      <rgbColor rgb="FFC9A34E"/>
      <rgbColor rgb="FFB5832A"/>
      <rgbColor rgb="FF5A6E82"/>
      <rgbColor rgb="FF8A98A8"/>
      <rgbColor rgb="FF003366"/>
      <rgbColor rgb="FF339966"/>
      <rgbColor rgb="FF003300"/>
      <rgbColor rgb="FF333300"/>
      <rgbColor rgb="FF9C1C1C"/>
      <rgbColor rgb="FF993366"/>
      <rgbColor rgb="FF1A4F8C"/>
      <rgbColor rgb="FF1F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sefeepro.com/hourly-goal-calculator.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7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7"/>
    <col collapsed="false" customWidth="true" hidden="false" outlineLevel="0" max="3" min="3" style="0" width="11"/>
    <col collapsed="false" customWidth="true" hidden="false" outlineLevel="0" max="4" min="4" style="0" width="13"/>
    <col collapsed="false" customWidth="true" hidden="false" outlineLevel="0" max="5" min="5" style="0" width="18"/>
    <col collapsed="false" customWidth="true" hidden="false" outlineLevel="0" max="6" min="6" style="0" width="14"/>
    <col collapsed="false" customWidth="true" hidden="false" outlineLevel="0" max="7" min="7" style="0" width="15"/>
    <col collapsed="false" customWidth="true" hidden="false" outlineLevel="0" max="8" min="8" style="0" width="17"/>
    <col collapsed="false" customWidth="true" hidden="false" outlineLevel="0" max="10" min="9" style="0" width="14"/>
    <col collapsed="false" customWidth="true" hidden="false" outlineLevel="0" max="11" min="11" style="0" width="15"/>
  </cols>
  <sheetData>
    <row r="1" customFormat="false" ht="24.45" hidden="false" customHeight="false" outlineLevel="0" collapsed="false">
      <c r="A1" s="1" t="s">
        <v>0</v>
      </c>
      <c r="K1" s="2" t="s">
        <v>1</v>
      </c>
    </row>
    <row r="2" customFormat="false" ht="15" hidden="false" customHeight="false" outlineLevel="0" collapsed="false">
      <c r="A2" s="3" t="s">
        <v>2</v>
      </c>
      <c r="K2" s="4" t="s">
        <v>3</v>
      </c>
    </row>
    <row r="3" customFormat="false" ht="15" hidden="false" customHeight="false" outlineLevel="0" collapsed="false">
      <c r="A3" s="5" t="s">
        <v>4</v>
      </c>
    </row>
    <row r="5" customFormat="false" ht="15" hidden="false" customHeight="false" outlineLevel="0" collapsed="false">
      <c r="A5" s="6" t="s">
        <v>5</v>
      </c>
    </row>
    <row r="6" customFormat="false" ht="15" hidden="false" customHeight="false" outlineLevel="0" collapsed="false">
      <c r="A6" s="7" t="s">
        <v>6</v>
      </c>
      <c r="B6" s="8"/>
      <c r="C6" s="8"/>
      <c r="D6" s="8"/>
    </row>
    <row r="7" customFormat="false" ht="15" hidden="false" customHeight="false" outlineLevel="0" collapsed="false">
      <c r="A7" s="7" t="s">
        <v>7</v>
      </c>
      <c r="B7" s="8"/>
      <c r="C7" s="8"/>
      <c r="D7" s="8"/>
    </row>
    <row r="8" customFormat="false" ht="15" hidden="false" customHeight="false" outlineLevel="0" collapsed="false">
      <c r="A8" s="7" t="s">
        <v>8</v>
      </c>
      <c r="B8" s="8"/>
      <c r="C8" s="8"/>
      <c r="D8" s="8"/>
    </row>
    <row r="9" customFormat="false" ht="15" hidden="false" customHeight="false" outlineLevel="0" collapsed="false">
      <c r="A9" s="7" t="s">
        <v>9</v>
      </c>
      <c r="B9" s="8"/>
      <c r="C9" s="8"/>
      <c r="D9" s="8"/>
    </row>
    <row r="11" customFormat="false" ht="15" hidden="false" customHeight="false" outlineLevel="0" collapsed="false">
      <c r="A11" s="6" t="s">
        <v>10</v>
      </c>
      <c r="B11" s="9" t="s">
        <v>11</v>
      </c>
    </row>
    <row r="12" customFormat="false" ht="15" hidden="false" customHeight="false" outlineLevel="0" collapsed="false">
      <c r="A12" s="10" t="s">
        <v>12</v>
      </c>
      <c r="D12" s="11"/>
    </row>
    <row r="13" customFormat="false" ht="15" hidden="false" customHeight="false" outlineLevel="0" collapsed="false">
      <c r="A13" s="10" t="s">
        <v>13</v>
      </c>
      <c r="D13" s="11"/>
    </row>
    <row r="14" customFormat="false" ht="15" hidden="false" customHeight="false" outlineLevel="0" collapsed="false">
      <c r="A14" s="10" t="s">
        <v>14</v>
      </c>
      <c r="D14" s="12"/>
    </row>
    <row r="15" customFormat="false" ht="15" hidden="false" customHeight="false" outlineLevel="0" collapsed="false">
      <c r="A15" s="10" t="s">
        <v>15</v>
      </c>
      <c r="D15" s="12"/>
      <c r="E15" s="9" t="s">
        <v>16</v>
      </c>
    </row>
    <row r="16" customFormat="false" ht="15" hidden="false" customHeight="false" outlineLevel="0" collapsed="false">
      <c r="A16" s="13" t="str">
        <f aca="false">IF(COUNT($D$12:$D$15)=4,"","Start here. Fill in the four deep gold cells above. Every number on this sheet stays blank until you do.")</f>
        <v>Start here. Fill in the four deep gold cells above. Every number on this sheet stays blank until you do.</v>
      </c>
    </row>
    <row r="17" customFormat="false" ht="15" hidden="false" customHeight="false" outlineLevel="0" collapsed="false">
      <c r="A17" s="14" t="str">
        <f aca="false">IF(AND(ISNUMBER($D$14),$D$14&gt;1),"Check your margin. It reads as more than 100%. Enter twenty percent as 20% or 0.2, not 20.",IF(AND(ISNUMBER($D$15),$D$15&gt;1),"Check your write-off. It reads as more than 100%. Enter thirty percent as 30% or 0.3, not 30.",""))</f>
        <v/>
      </c>
    </row>
    <row r="18" customFormat="false" ht="14.25" hidden="false" customHeight="true" outlineLevel="0" collapsed="false">
      <c r="A18" s="15" t="s">
        <v>17</v>
      </c>
      <c r="B18" s="15"/>
      <c r="C18" s="15"/>
      <c r="D18" s="15"/>
      <c r="E18" s="15"/>
      <c r="F18" s="15"/>
      <c r="G18" s="15"/>
      <c r="H18" s="15"/>
      <c r="I18" s="15"/>
      <c r="J18" s="15"/>
      <c r="K18" s="15"/>
    </row>
    <row r="19" customFormat="false" ht="13.5" hidden="false" customHeight="true" outlineLevel="0" collapsed="false">
      <c r="A19" s="16" t="s">
        <v>18</v>
      </c>
      <c r="B19" s="16"/>
      <c r="C19" s="16"/>
      <c r="D19" s="16"/>
      <c r="E19" s="16"/>
      <c r="F19" s="16"/>
      <c r="G19" s="16"/>
      <c r="H19" s="16"/>
      <c r="I19" s="16"/>
      <c r="J19" s="16"/>
      <c r="K19" s="16"/>
    </row>
    <row r="21" customFormat="false" ht="15" hidden="false" customHeight="false" outlineLevel="0" collapsed="false">
      <c r="A21" s="6" t="s">
        <v>19</v>
      </c>
    </row>
    <row r="22" customFormat="false" ht="15" hidden="false" customHeight="false" outlineLevel="0" collapsed="false">
      <c r="A22" s="17" t="s">
        <v>20</v>
      </c>
      <c r="G22" s="18" t="s">
        <v>21</v>
      </c>
    </row>
    <row r="23" customFormat="false" ht="15" hidden="false" customHeight="false" outlineLevel="0" collapsed="false">
      <c r="A23" s="17" t="s">
        <v>22</v>
      </c>
      <c r="G23" s="19" t="s">
        <v>23</v>
      </c>
    </row>
    <row r="24" customFormat="false" ht="15" hidden="false" customHeight="false" outlineLevel="0" collapsed="false">
      <c r="A24" s="17" t="s">
        <v>24</v>
      </c>
      <c r="G24" s="20" t="s">
        <v>25</v>
      </c>
    </row>
    <row r="25" customFormat="false" ht="15" hidden="false" customHeight="false" outlineLevel="0" collapsed="false">
      <c r="A25" s="17" t="s">
        <v>26</v>
      </c>
      <c r="G25" s="21" t="s">
        <v>27</v>
      </c>
    </row>
    <row r="26" customFormat="false" ht="15" hidden="false" customHeight="false" outlineLevel="0" collapsed="false">
      <c r="A26" s="17" t="s">
        <v>28</v>
      </c>
    </row>
    <row r="27" customFormat="false" ht="15" hidden="false" customHeight="false" outlineLevel="0" collapsed="false">
      <c r="A27" s="17" t="s">
        <v>29</v>
      </c>
    </row>
    <row r="28" customFormat="false" ht="15" hidden="false" customHeight="false" outlineLevel="0" collapsed="false">
      <c r="A28" s="17" t="s">
        <v>30</v>
      </c>
    </row>
    <row r="29" customFormat="false" ht="15" hidden="false" customHeight="false" outlineLevel="0" collapsed="false">
      <c r="A29" s="17" t="s">
        <v>31</v>
      </c>
    </row>
    <row r="32" customFormat="false" ht="26.85" hidden="false" customHeight="false" outlineLevel="0" collapsed="false">
      <c r="A32" s="22" t="s">
        <v>32</v>
      </c>
      <c r="B32" s="22" t="s">
        <v>33</v>
      </c>
      <c r="C32" s="23" t="s">
        <v>34</v>
      </c>
      <c r="D32" s="23" t="s">
        <v>35</v>
      </c>
      <c r="E32" s="23" t="s">
        <v>36</v>
      </c>
      <c r="F32" s="23" t="s">
        <v>37</v>
      </c>
      <c r="G32" s="23" t="s">
        <v>38</v>
      </c>
      <c r="H32" s="23" t="s">
        <v>39</v>
      </c>
      <c r="I32" s="23" t="s">
        <v>40</v>
      </c>
      <c r="J32" s="23" t="s">
        <v>41</v>
      </c>
      <c r="K32" s="23" t="s">
        <v>42</v>
      </c>
    </row>
    <row r="33" customFormat="false" ht="15" hidden="false" customHeight="false" outlineLevel="0" collapsed="false">
      <c r="A33" s="24" t="s">
        <v>43</v>
      </c>
      <c r="B33" s="24" t="s">
        <v>44</v>
      </c>
      <c r="C33" s="24" t="s">
        <v>43</v>
      </c>
      <c r="D33" s="25" t="s">
        <v>45</v>
      </c>
      <c r="E33" s="24" t="s">
        <v>43</v>
      </c>
      <c r="F33" s="25" t="s">
        <v>45</v>
      </c>
      <c r="G33" s="25" t="s">
        <v>45</v>
      </c>
      <c r="H33" s="24" t="s">
        <v>43</v>
      </c>
      <c r="I33" s="25" t="s">
        <v>45</v>
      </c>
      <c r="J33" s="25" t="s">
        <v>45</v>
      </c>
      <c r="K33" s="25" t="s">
        <v>45</v>
      </c>
    </row>
    <row r="34" customFormat="false" ht="15" hidden="false" customHeight="false" outlineLevel="0" collapsed="false">
      <c r="A34" s="8" t="s">
        <v>46</v>
      </c>
      <c r="B34" s="26" t="s">
        <v>47</v>
      </c>
      <c r="C34" s="27"/>
      <c r="D34" s="28" t="str">
        <f aca="false">IF(AND(ISNUMBER(C34),ISNUMBER($D$12)),C34*$D$12,"")</f>
        <v/>
      </c>
      <c r="E34" s="29"/>
      <c r="F34" s="28" t="str">
        <f aca="false">IF(AND(NOT(ISNUMBER(D34)),NOT(ISNUMBER(E34))),"",IF(ISNUMBER(D34),D34,0)+IF(ISNUMBER(E34),E34,0))</f>
        <v/>
      </c>
      <c r="G34" s="28" t="str">
        <f aca="false">IF(AND(ISNUMBER(F34),ISNUMBER($D$14)),F34*(1+$D$14),"")</f>
        <v/>
      </c>
      <c r="H34" s="29"/>
      <c r="I34" s="28" t="str">
        <f aca="false">IF(NOT(ISNUMBER(H34)),"",H34*(1-IF(ISNUMBER($D$15),$D$15,0)))</f>
        <v/>
      </c>
      <c r="J34" s="28" t="str">
        <f aca="false">IF(NOT(ISNUMBER(H34)),"",IF(ISNUMBER(I34),I34,0)-IF(ISNUMBER(F34),F34,0))</f>
        <v/>
      </c>
      <c r="K34" s="28" t="str">
        <f aca="false">IF(OR(A34="",COUNT($J$34:$J$34)=0),"",SUM($J$34:$J$34))</f>
        <v/>
      </c>
    </row>
    <row r="35" customFormat="false" ht="15" hidden="false" customHeight="false" outlineLevel="0" collapsed="false">
      <c r="A35" s="8" t="s">
        <v>48</v>
      </c>
      <c r="B35" s="26" t="s">
        <v>47</v>
      </c>
      <c r="C35" s="27"/>
      <c r="D35" s="28" t="str">
        <f aca="false">IF(AND(ISNUMBER(C35),ISNUMBER($D$12)),C35*$D$12,"")</f>
        <v/>
      </c>
      <c r="E35" s="29"/>
      <c r="F35" s="28" t="str">
        <f aca="false">IF(AND(NOT(ISNUMBER(D35)),NOT(ISNUMBER(E35))),"",IF(ISNUMBER(D35),D35,0)+IF(ISNUMBER(E35),E35,0))</f>
        <v/>
      </c>
      <c r="G35" s="28" t="str">
        <f aca="false">IF(AND(ISNUMBER(F35),ISNUMBER($D$14)),F35*(1+$D$14),"")</f>
        <v/>
      </c>
      <c r="H35" s="29"/>
      <c r="I35" s="28" t="str">
        <f aca="false">IF(NOT(ISNUMBER(H35)),"",H35*(1-IF(ISNUMBER($D$15),$D$15,0)))</f>
        <v/>
      </c>
      <c r="J35" s="28" t="str">
        <f aca="false">IF(NOT(ISNUMBER(H35)),"",IF(ISNUMBER(I35),I35,0)-IF(ISNUMBER(F35),F35,0))</f>
        <v/>
      </c>
      <c r="K35" s="28" t="str">
        <f aca="false">IF(OR(A35="",COUNT($J$34:$J$35)=0),"",SUM($J$34:$J$35))</f>
        <v/>
      </c>
    </row>
    <row r="36" customFormat="false" ht="15" hidden="false" customHeight="false" outlineLevel="0" collapsed="false">
      <c r="A36" s="8" t="s">
        <v>49</v>
      </c>
      <c r="B36" s="30" t="s">
        <v>50</v>
      </c>
      <c r="C36" s="31" t="s">
        <v>51</v>
      </c>
      <c r="D36" s="28" t="str">
        <f aca="false">IF(AND(ISNUMBER(C36),ISNUMBER($D$12)),C36*$D$12,"")</f>
        <v/>
      </c>
      <c r="E36" s="29"/>
      <c r="F36" s="28" t="str">
        <f aca="false">IF(AND(NOT(ISNUMBER(D36)),NOT(ISNUMBER(E36))),"",IF(ISNUMBER(D36),D36,0)+IF(ISNUMBER(E36),E36,0))</f>
        <v/>
      </c>
      <c r="G36" s="28" t="str">
        <f aca="false">IF(AND(ISNUMBER(F36),ISNUMBER($D$14)),F36*(1+$D$14),"")</f>
        <v/>
      </c>
      <c r="H36" s="29"/>
      <c r="I36" s="28" t="str">
        <f aca="false">IF(NOT(ISNUMBER(H36)),"",H36*(1-IF(ISNUMBER($D$15),$D$15,0)))</f>
        <v/>
      </c>
      <c r="J36" s="28" t="str">
        <f aca="false">IF(NOT(ISNUMBER(H36)),"",IF(ISNUMBER(I36),I36,0)-IF(ISNUMBER(F36),F36,0))</f>
        <v/>
      </c>
      <c r="K36" s="28" t="str">
        <f aca="false">IF(OR(A36="",COUNT($J$34:$J$36)=0),"",SUM($J$34:$J$36))</f>
        <v/>
      </c>
    </row>
    <row r="37" customFormat="false" ht="15" hidden="false" customHeight="false" outlineLevel="0" collapsed="false">
      <c r="A37" s="8" t="s">
        <v>52</v>
      </c>
      <c r="B37" s="26" t="s">
        <v>47</v>
      </c>
      <c r="C37" s="27"/>
      <c r="D37" s="28" t="str">
        <f aca="false">IF(AND(ISNUMBER(C37),ISNUMBER($D$12)),C37*$D$12,"")</f>
        <v/>
      </c>
      <c r="E37" s="29"/>
      <c r="F37" s="28" t="str">
        <f aca="false">IF(AND(NOT(ISNUMBER(D37)),NOT(ISNUMBER(E37))),"",IF(ISNUMBER(D37),D37,0)+IF(ISNUMBER(E37),E37,0))</f>
        <v/>
      </c>
      <c r="G37" s="28" t="str">
        <f aca="false">IF(AND(ISNUMBER(F37),ISNUMBER($D$14)),F37*(1+$D$14),"")</f>
        <v/>
      </c>
      <c r="H37" s="29"/>
      <c r="I37" s="28" t="str">
        <f aca="false">IF(NOT(ISNUMBER(H37)),"",H37*(1-IF(ISNUMBER($D$15),$D$15,0)))</f>
        <v/>
      </c>
      <c r="J37" s="28" t="str">
        <f aca="false">IF(NOT(ISNUMBER(H37)),"",IF(ISNUMBER(I37),I37,0)-IF(ISNUMBER(F37),F37,0))</f>
        <v/>
      </c>
      <c r="K37" s="28" t="str">
        <f aca="false">IF(OR(A37="",COUNT($J$34:$J$37)=0),"",SUM($J$34:$J$37))</f>
        <v/>
      </c>
    </row>
    <row r="38" customFormat="false" ht="15" hidden="false" customHeight="false" outlineLevel="0" collapsed="false">
      <c r="A38" s="8" t="s">
        <v>53</v>
      </c>
      <c r="B38" s="30" t="s">
        <v>50</v>
      </c>
      <c r="C38" s="31" t="s">
        <v>51</v>
      </c>
      <c r="D38" s="28" t="str">
        <f aca="false">IF(AND(ISNUMBER(C38),ISNUMBER($D$12)),C38*$D$12,"")</f>
        <v/>
      </c>
      <c r="E38" s="29"/>
      <c r="F38" s="28" t="str">
        <f aca="false">IF(AND(NOT(ISNUMBER(D38)),NOT(ISNUMBER(E38))),"",IF(ISNUMBER(D38),D38,0)+IF(ISNUMBER(E38),E38,0))</f>
        <v/>
      </c>
      <c r="G38" s="28" t="str">
        <f aca="false">IF(AND(ISNUMBER(F38),ISNUMBER($D$14)),F38*(1+$D$14),"")</f>
        <v/>
      </c>
      <c r="H38" s="29"/>
      <c r="I38" s="28" t="str">
        <f aca="false">IF(NOT(ISNUMBER(H38)),"",H38*(1-IF(ISNUMBER($D$15),$D$15,0)))</f>
        <v/>
      </c>
      <c r="J38" s="28" t="str">
        <f aca="false">IF(NOT(ISNUMBER(H38)),"",IF(ISNUMBER(I38),I38,0)-IF(ISNUMBER(F38),F38,0))</f>
        <v/>
      </c>
      <c r="K38" s="28" t="str">
        <f aca="false">IF(OR(A38="",COUNT($J$34:$J$38)=0),"",SUM($J$34:$J$38))</f>
        <v/>
      </c>
    </row>
    <row r="39" customFormat="false" ht="15" hidden="false" customHeight="false" outlineLevel="0" collapsed="false">
      <c r="A39" s="8" t="s">
        <v>54</v>
      </c>
      <c r="B39" s="26" t="s">
        <v>47</v>
      </c>
      <c r="C39" s="27"/>
      <c r="D39" s="28" t="str">
        <f aca="false">IF(AND(ISNUMBER(C39),ISNUMBER($D$12)),C39*$D$12,"")</f>
        <v/>
      </c>
      <c r="E39" s="29"/>
      <c r="F39" s="28" t="str">
        <f aca="false">IF(AND(NOT(ISNUMBER(D39)),NOT(ISNUMBER(E39))),"",IF(ISNUMBER(D39),D39,0)+IF(ISNUMBER(E39),E39,0))</f>
        <v/>
      </c>
      <c r="G39" s="28" t="str">
        <f aca="false">IF(AND(ISNUMBER(F39),ISNUMBER($D$14)),F39*(1+$D$14),"")</f>
        <v/>
      </c>
      <c r="H39" s="29"/>
      <c r="I39" s="28" t="str">
        <f aca="false">IF(NOT(ISNUMBER(H39)),"",H39*(1-IF(ISNUMBER($D$15),$D$15,0)))</f>
        <v/>
      </c>
      <c r="J39" s="28" t="str">
        <f aca="false">IF(NOT(ISNUMBER(H39)),"",IF(ISNUMBER(I39),I39,0)-IF(ISNUMBER(F39),F39,0))</f>
        <v/>
      </c>
      <c r="K39" s="28" t="str">
        <f aca="false">IF(OR(A39="",COUNT($J$34:$J$39)=0),"",SUM($J$34:$J$39))</f>
        <v/>
      </c>
    </row>
    <row r="40" customFormat="false" ht="15" hidden="false" customHeight="false" outlineLevel="0" collapsed="false">
      <c r="A40" s="8" t="s">
        <v>53</v>
      </c>
      <c r="B40" s="30" t="s">
        <v>50</v>
      </c>
      <c r="C40" s="31" t="s">
        <v>51</v>
      </c>
      <c r="D40" s="28" t="str">
        <f aca="false">IF(AND(ISNUMBER(C40),ISNUMBER($D$12)),C40*$D$12,"")</f>
        <v/>
      </c>
      <c r="E40" s="29"/>
      <c r="F40" s="28" t="str">
        <f aca="false">IF(AND(NOT(ISNUMBER(D40)),NOT(ISNUMBER(E40))),"",IF(ISNUMBER(D40),D40,0)+IF(ISNUMBER(E40),E40,0))</f>
        <v/>
      </c>
      <c r="G40" s="28" t="str">
        <f aca="false">IF(AND(ISNUMBER(F40),ISNUMBER($D$14)),F40*(1+$D$14),"")</f>
        <v/>
      </c>
      <c r="H40" s="29"/>
      <c r="I40" s="28" t="str">
        <f aca="false">IF(NOT(ISNUMBER(H40)),"",H40*(1-IF(ISNUMBER($D$15),$D$15,0)))</f>
        <v/>
      </c>
      <c r="J40" s="28" t="str">
        <f aca="false">IF(NOT(ISNUMBER(H40)),"",IF(ISNUMBER(I40),I40,0)-IF(ISNUMBER(F40),F40,0))</f>
        <v/>
      </c>
      <c r="K40" s="28" t="str">
        <f aca="false">IF(OR(A40="",COUNT($J$34:$J$40)=0),"",SUM($J$34:$J$40))</f>
        <v/>
      </c>
    </row>
    <row r="41" customFormat="false" ht="15" hidden="false" customHeight="false" outlineLevel="0" collapsed="false">
      <c r="A41" s="8" t="s">
        <v>55</v>
      </c>
      <c r="B41" s="26" t="s">
        <v>47</v>
      </c>
      <c r="C41" s="27"/>
      <c r="D41" s="28" t="str">
        <f aca="false">IF(AND(ISNUMBER(C41),ISNUMBER($D$12)),C41*$D$12,"")</f>
        <v/>
      </c>
      <c r="E41" s="29"/>
      <c r="F41" s="28" t="str">
        <f aca="false">IF(AND(NOT(ISNUMBER(D41)),NOT(ISNUMBER(E41))),"",IF(ISNUMBER(D41),D41,0)+IF(ISNUMBER(E41),E41,0))</f>
        <v/>
      </c>
      <c r="G41" s="28" t="str">
        <f aca="false">IF(AND(ISNUMBER(F41),ISNUMBER($D$14)),F41*(1+$D$14),"")</f>
        <v/>
      </c>
      <c r="H41" s="29"/>
      <c r="I41" s="28" t="str">
        <f aca="false">IF(NOT(ISNUMBER(H41)),"",H41*(1-IF(ISNUMBER($D$15),$D$15,0)))</f>
        <v/>
      </c>
      <c r="J41" s="28" t="str">
        <f aca="false">IF(NOT(ISNUMBER(H41)),"",IF(ISNUMBER(I41),I41,0)-IF(ISNUMBER(F41),F41,0))</f>
        <v/>
      </c>
      <c r="K41" s="28" t="str">
        <f aca="false">IF(OR(A41="",COUNT($J$34:$J$41)=0),"",SUM($J$34:$J$41))</f>
        <v/>
      </c>
    </row>
    <row r="42" customFormat="false" ht="15" hidden="false" customHeight="false" outlineLevel="0" collapsed="false">
      <c r="A42" s="8"/>
      <c r="B42" s="26"/>
      <c r="C42" s="27"/>
      <c r="D42" s="28" t="str">
        <f aca="false">IF(AND(ISNUMBER(C42),ISNUMBER($D$12)),C42*$D$12,"")</f>
        <v/>
      </c>
      <c r="E42" s="29"/>
      <c r="F42" s="28" t="str">
        <f aca="false">IF(AND(NOT(ISNUMBER(D42)),NOT(ISNUMBER(E42))),"",IF(ISNUMBER(D42),D42,0)+IF(ISNUMBER(E42),E42,0))</f>
        <v/>
      </c>
      <c r="G42" s="28" t="str">
        <f aca="false">IF(AND(ISNUMBER(F42),ISNUMBER($D$14)),F42*(1+$D$14),"")</f>
        <v/>
      </c>
      <c r="H42" s="29"/>
      <c r="I42" s="28" t="str">
        <f aca="false">IF(NOT(ISNUMBER(H42)),"",H42*(1-IF(ISNUMBER($D$15),$D$15,0)))</f>
        <v/>
      </c>
      <c r="J42" s="28" t="str">
        <f aca="false">IF(NOT(ISNUMBER(H42)),"",IF(ISNUMBER(I42),I42,0)-IF(ISNUMBER(F42),F42,0))</f>
        <v/>
      </c>
      <c r="K42" s="28" t="str">
        <f aca="false">IF(OR(A42="",COUNT($J$34:$J$42)=0),"",SUM($J$34:$J$42))</f>
        <v/>
      </c>
    </row>
    <row r="43" customFormat="false" ht="15" hidden="false" customHeight="false" outlineLevel="0" collapsed="false">
      <c r="A43" s="8"/>
      <c r="B43" s="26"/>
      <c r="C43" s="27"/>
      <c r="D43" s="28" t="str">
        <f aca="false">IF(AND(ISNUMBER(C43),ISNUMBER($D$12)),C43*$D$12,"")</f>
        <v/>
      </c>
      <c r="E43" s="29"/>
      <c r="F43" s="28" t="str">
        <f aca="false">IF(AND(NOT(ISNUMBER(D43)),NOT(ISNUMBER(E43))),"",IF(ISNUMBER(D43),D43,0)+IF(ISNUMBER(E43),E43,0))</f>
        <v/>
      </c>
      <c r="G43" s="28" t="str">
        <f aca="false">IF(AND(ISNUMBER(F43),ISNUMBER($D$14)),F43*(1+$D$14),"")</f>
        <v/>
      </c>
      <c r="H43" s="29"/>
      <c r="I43" s="28" t="str">
        <f aca="false">IF(NOT(ISNUMBER(H43)),"",H43*(1-IF(ISNUMBER($D$15),$D$15,0)))</f>
        <v/>
      </c>
      <c r="J43" s="28" t="str">
        <f aca="false">IF(NOT(ISNUMBER(H43)),"",IF(ISNUMBER(I43),I43,0)-IF(ISNUMBER(F43),F43,0))</f>
        <v/>
      </c>
      <c r="K43" s="28" t="str">
        <f aca="false">IF(OR(A43="",COUNT($J$34:$J$43)=0),"",SUM($J$34:$J$43))</f>
        <v/>
      </c>
    </row>
    <row r="44" customFormat="false" ht="15" hidden="false" customHeight="false" outlineLevel="0" collapsed="false">
      <c r="A44" s="8"/>
      <c r="B44" s="26"/>
      <c r="C44" s="27"/>
      <c r="D44" s="28" t="str">
        <f aca="false">IF(AND(ISNUMBER(C44),ISNUMBER($D$12)),C44*$D$12,"")</f>
        <v/>
      </c>
      <c r="E44" s="29"/>
      <c r="F44" s="28" t="str">
        <f aca="false">IF(AND(NOT(ISNUMBER(D44)),NOT(ISNUMBER(E44))),"",IF(ISNUMBER(D44),D44,0)+IF(ISNUMBER(E44),E44,0))</f>
        <v/>
      </c>
      <c r="G44" s="28" t="str">
        <f aca="false">IF(AND(ISNUMBER(F44),ISNUMBER($D$14)),F44*(1+$D$14),"")</f>
        <v/>
      </c>
      <c r="H44" s="29"/>
      <c r="I44" s="28" t="str">
        <f aca="false">IF(NOT(ISNUMBER(H44)),"",H44*(1-IF(ISNUMBER($D$15),$D$15,0)))</f>
        <v/>
      </c>
      <c r="J44" s="28" t="str">
        <f aca="false">IF(NOT(ISNUMBER(H44)),"",IF(ISNUMBER(I44),I44,0)-IF(ISNUMBER(F44),F44,0))</f>
        <v/>
      </c>
      <c r="K44" s="28" t="str">
        <f aca="false">IF(OR(A44="",COUNT($J$34:$J$44)=0),"",SUM($J$34:$J$44))</f>
        <v/>
      </c>
    </row>
    <row r="45" customFormat="false" ht="15" hidden="false" customHeight="false" outlineLevel="0" collapsed="false">
      <c r="A45" s="8"/>
      <c r="B45" s="26"/>
      <c r="C45" s="27"/>
      <c r="D45" s="28" t="str">
        <f aca="false">IF(AND(ISNUMBER(C45),ISNUMBER($D$12)),C45*$D$12,"")</f>
        <v/>
      </c>
      <c r="E45" s="29"/>
      <c r="F45" s="28" t="str">
        <f aca="false">IF(AND(NOT(ISNUMBER(D45)),NOT(ISNUMBER(E45))),"",IF(ISNUMBER(D45),D45,0)+IF(ISNUMBER(E45),E45,0))</f>
        <v/>
      </c>
      <c r="G45" s="28" t="str">
        <f aca="false">IF(AND(ISNUMBER(F45),ISNUMBER($D$14)),F45*(1+$D$14),"")</f>
        <v/>
      </c>
      <c r="H45" s="29"/>
      <c r="I45" s="28" t="str">
        <f aca="false">IF(NOT(ISNUMBER(H45)),"",H45*(1-IF(ISNUMBER($D$15),$D$15,0)))</f>
        <v/>
      </c>
      <c r="J45" s="28" t="str">
        <f aca="false">IF(NOT(ISNUMBER(H45)),"",IF(ISNUMBER(I45),I45,0)-IF(ISNUMBER(F45),F45,0))</f>
        <v/>
      </c>
      <c r="K45" s="28" t="str">
        <f aca="false">IF(OR(A45="",COUNT($J$34:$J$45)=0),"",SUM($J$34:$J$45))</f>
        <v/>
      </c>
    </row>
    <row r="46" customFormat="false" ht="15" hidden="false" customHeight="false" outlineLevel="0" collapsed="false">
      <c r="A46" s="8"/>
      <c r="B46" s="26"/>
      <c r="C46" s="27"/>
      <c r="D46" s="28" t="str">
        <f aca="false">IF(AND(ISNUMBER(C46),ISNUMBER($D$12)),C46*$D$12,"")</f>
        <v/>
      </c>
      <c r="E46" s="29"/>
      <c r="F46" s="28" t="str">
        <f aca="false">IF(AND(NOT(ISNUMBER(D46)),NOT(ISNUMBER(E46))),"",IF(ISNUMBER(D46),D46,0)+IF(ISNUMBER(E46),E46,0))</f>
        <v/>
      </c>
      <c r="G46" s="28" t="str">
        <f aca="false">IF(AND(ISNUMBER(F46),ISNUMBER($D$14)),F46*(1+$D$14),"")</f>
        <v/>
      </c>
      <c r="H46" s="29"/>
      <c r="I46" s="28" t="str">
        <f aca="false">IF(NOT(ISNUMBER(H46)),"",H46*(1-IF(ISNUMBER($D$15),$D$15,0)))</f>
        <v/>
      </c>
      <c r="J46" s="28" t="str">
        <f aca="false">IF(NOT(ISNUMBER(H46)),"",IF(ISNUMBER(I46),I46,0)-IF(ISNUMBER(F46),F46,0))</f>
        <v/>
      </c>
      <c r="K46" s="28" t="str">
        <f aca="false">IF(OR(A46="",COUNT($J$34:$J$46)=0),"",SUM($J$34:$J$46))</f>
        <v/>
      </c>
    </row>
    <row r="47" customFormat="false" ht="15" hidden="false" customHeight="false" outlineLevel="0" collapsed="false">
      <c r="A47" s="32" t="s">
        <v>56</v>
      </c>
      <c r="B47" s="31"/>
      <c r="C47" s="33" t="str">
        <f aca="false">IF(COUNT(C34:C46)=0,"",SUM(C34:C46))</f>
        <v/>
      </c>
      <c r="D47" s="34" t="str">
        <f aca="false">IF(COUNT(D34:D46)=0,"",SUM(D34:D46))</f>
        <v/>
      </c>
      <c r="E47" s="34" t="str">
        <f aca="false">IF(COUNT(E34:E46)=0,"",SUM(E34:E46))</f>
        <v/>
      </c>
      <c r="F47" s="34" t="str">
        <f aca="false">IF(COUNT(F34:F46)=0,"",SUM(F34:F46))</f>
        <v/>
      </c>
      <c r="G47" s="34" t="str">
        <f aca="false">IF(COUNT(G34:G46)=0,"",SUM(G34:G46))</f>
        <v/>
      </c>
      <c r="H47" s="34" t="str">
        <f aca="false">IF(COUNT(H34:H46)=0,"",SUM(H34:H46))</f>
        <v/>
      </c>
      <c r="I47" s="34" t="str">
        <f aca="false">IF(COUNT(I34:I46)=0,"",SUM(I34:I46))</f>
        <v/>
      </c>
      <c r="J47" s="34" t="str">
        <f aca="false">IF(COUNT(J34:J46)=0,"",SUM(J34:J46))</f>
        <v/>
      </c>
      <c r="K47" s="31"/>
    </row>
    <row r="48" customFormat="false" ht="15" hidden="false" customHeight="false" outlineLevel="0" collapsed="false">
      <c r="A48" s="10" t="s">
        <v>57</v>
      </c>
      <c r="B48" s="31" t="s">
        <v>51</v>
      </c>
      <c r="C48" s="27"/>
      <c r="D48" s="28" t="str">
        <f aca="false">IF(AND(ISNUMBER(C48),ISNUMBER($D$13)),C48*$D$13,"")</f>
        <v/>
      </c>
      <c r="E48" s="31" t="s">
        <v>51</v>
      </c>
      <c r="F48" s="28" t="str">
        <f aca="false">IF(ISNUMBER(D48),D48,"")</f>
        <v/>
      </c>
      <c r="G48" s="28" t="str">
        <f aca="false">IF(AND(ISNUMBER(F48),ISNUMBER($D$14)),F48*(1+$D$14),"")</f>
        <v/>
      </c>
      <c r="H48" s="31" t="s">
        <v>51</v>
      </c>
      <c r="I48" s="31" t="s">
        <v>51</v>
      </c>
      <c r="J48" s="28" t="str">
        <f aca="false">IF(OR(COUNT($H$34:$H$46)=0,NOT(ISNUMBER(F48))),"",-F48)</f>
        <v/>
      </c>
      <c r="K48" s="31" t="s">
        <v>51</v>
      </c>
    </row>
    <row r="49" customFormat="false" ht="16.15" hidden="false" customHeight="false" outlineLevel="0" collapsed="false">
      <c r="A49" s="35" t="s">
        <v>58</v>
      </c>
      <c r="B49" s="36"/>
      <c r="C49" s="37" t="str">
        <f aca="false">IF(ISNUMBER(C47),C47,"")</f>
        <v/>
      </c>
      <c r="D49" s="38" t="str">
        <f aca="false">IF(ISNUMBER(D47),D47,"")</f>
        <v/>
      </c>
      <c r="E49" s="38" t="str">
        <f aca="false">IF(ISNUMBER(E47),E47,"")</f>
        <v/>
      </c>
      <c r="F49" s="38" t="str">
        <f aca="false">IF(AND(NOT(ISNUMBER(F47)),NOT(ISNUMBER(F48))),"",IF(ISNUMBER(F47),F47,0)+IF(ISNUMBER(F48),F48,0))</f>
        <v/>
      </c>
      <c r="G49" s="38" t="str">
        <f aca="false">IF(AND(NOT(ISNUMBER(G47)),NOT(ISNUMBER(G48))),"",IF(ISNUMBER(G47),G47,0)+IF(ISNUMBER(G48),G48,0))</f>
        <v/>
      </c>
      <c r="H49" s="38" t="str">
        <f aca="false">IF(ISNUMBER(H47),H47,"")</f>
        <v/>
      </c>
      <c r="I49" s="38" t="str">
        <f aca="false">IF(ISNUMBER(I47),I47,"")</f>
        <v/>
      </c>
      <c r="J49" s="38" t="str">
        <f aca="false">IF(AND(NOT(ISNUMBER(J47)),NOT(ISNUMBER(J48))),"",IF(ISNUMBER(J47),J47,0)+IF(ISNUMBER(J48),J48,0))</f>
        <v/>
      </c>
      <c r="K49" s="38" t="str">
        <f aca="false">IF(ISNUMBER(J49),J49,"")</f>
        <v/>
      </c>
    </row>
    <row r="50" customFormat="false" ht="27" hidden="false" customHeight="true" outlineLevel="0" collapsed="false">
      <c r="A50" s="16" t="s">
        <v>59</v>
      </c>
      <c r="B50" s="16"/>
      <c r="C50" s="16"/>
      <c r="D50" s="16"/>
      <c r="E50" s="16"/>
      <c r="F50" s="16"/>
      <c r="G50" s="16"/>
      <c r="H50" s="16"/>
      <c r="I50" s="16"/>
      <c r="J50" s="16"/>
      <c r="K50" s="16"/>
    </row>
    <row r="52" customFormat="false" ht="15" hidden="false" customHeight="false" outlineLevel="0" collapsed="false">
      <c r="A52" s="6" t="s">
        <v>60</v>
      </c>
    </row>
    <row r="53" customFormat="false" ht="16.15" hidden="false" customHeight="false" outlineLevel="0" collapsed="false">
      <c r="A53" s="32" t="s">
        <v>61</v>
      </c>
      <c r="D53" s="39" t="str">
        <f aca="false">IF(ISNUMBER(G49),G49,"")</f>
        <v/>
      </c>
      <c r="E53" s="9" t="s">
        <v>62</v>
      </c>
    </row>
    <row r="54" customFormat="false" ht="16.15" hidden="false" customHeight="false" outlineLevel="0" collapsed="false">
      <c r="A54" s="32" t="s">
        <v>63</v>
      </c>
      <c r="D54" s="39" t="str">
        <f aca="false">IF(ISNUMBER(I49),I49,"")</f>
        <v/>
      </c>
      <c r="E54" s="9" t="s">
        <v>64</v>
      </c>
    </row>
    <row r="55" customFormat="false" ht="17.35" hidden="false" customHeight="false" outlineLevel="0" collapsed="false">
      <c r="A55" s="35" t="s">
        <v>65</v>
      </c>
      <c r="D55" s="40" t="str">
        <f aca="false">IF(OR(NOT(ISNUMBER(D53)),NOT(ISNUMBER(D54))),"",D54-D53)</f>
        <v/>
      </c>
      <c r="E55" s="9" t="s">
        <v>66</v>
      </c>
    </row>
    <row r="57" customFormat="false" ht="15" hidden="false" customHeight="false" outlineLevel="0" collapsed="false">
      <c r="A57" s="17" t="s">
        <v>67</v>
      </c>
      <c r="D57" s="41" t="str">
        <f aca="false">IF(COUNT(C34:C46)=0,"",SUMPRODUCT((B34:B46="Chair")*ISNUMBER(C34:C46)))</f>
        <v/>
      </c>
    </row>
    <row r="58" customFormat="false" ht="15" hidden="false" customHeight="false" outlineLevel="0" collapsed="false">
      <c r="A58" s="32" t="s">
        <v>68</v>
      </c>
      <c r="D58" s="42" t="str">
        <f aca="false">IF(COUNT(K34:K46)=0,"",MIN(K34:K46))</f>
        <v/>
      </c>
      <c r="E58" s="9" t="s">
        <v>69</v>
      </c>
    </row>
    <row r="60" customFormat="false" ht="15" hidden="false" customHeight="false" outlineLevel="0" collapsed="false">
      <c r="A60" s="6" t="s">
        <v>70</v>
      </c>
    </row>
    <row r="61" customFormat="false" ht="13.5" hidden="false" customHeight="true" outlineLevel="0" collapsed="false">
      <c r="A61" s="43" t="s">
        <v>71</v>
      </c>
      <c r="B61" s="43"/>
      <c r="C61" s="43"/>
      <c r="D61" s="43"/>
      <c r="E61" s="43"/>
      <c r="F61" s="43"/>
      <c r="G61" s="43"/>
      <c r="H61" s="43"/>
      <c r="I61" s="43"/>
      <c r="J61" s="43"/>
      <c r="K61" s="43"/>
    </row>
    <row r="62" customFormat="false" ht="13.5" hidden="false" customHeight="true" outlineLevel="0" collapsed="false">
      <c r="A62" s="43" t="s">
        <v>72</v>
      </c>
      <c r="B62" s="43"/>
      <c r="C62" s="43"/>
      <c r="D62" s="43"/>
      <c r="E62" s="43"/>
      <c r="F62" s="43"/>
      <c r="G62" s="43"/>
      <c r="H62" s="43"/>
      <c r="I62" s="43"/>
      <c r="J62" s="43"/>
      <c r="K62" s="43"/>
    </row>
    <row r="63" customFormat="false" ht="27" hidden="false" customHeight="true" outlineLevel="0" collapsed="false">
      <c r="A63" s="43" t="s">
        <v>73</v>
      </c>
      <c r="B63" s="43"/>
      <c r="C63" s="43"/>
      <c r="D63" s="43"/>
      <c r="E63" s="43"/>
      <c r="F63" s="43"/>
      <c r="G63" s="43"/>
      <c r="H63" s="43"/>
      <c r="I63" s="43"/>
      <c r="J63" s="43"/>
      <c r="K63" s="43"/>
    </row>
    <row r="64" customFormat="false" ht="13.5" hidden="false" customHeight="true" outlineLevel="0" collapsed="false">
      <c r="A64" s="43" t="s">
        <v>74</v>
      </c>
      <c r="B64" s="43"/>
      <c r="C64" s="43"/>
      <c r="D64" s="43"/>
      <c r="E64" s="43"/>
      <c r="F64" s="43"/>
      <c r="G64" s="43"/>
      <c r="H64" s="43"/>
      <c r="I64" s="43"/>
      <c r="J64" s="43"/>
      <c r="K64" s="43"/>
    </row>
    <row r="65" customFormat="false" ht="13.5" hidden="false" customHeight="true" outlineLevel="0" collapsed="false">
      <c r="A65" s="43" t="s">
        <v>75</v>
      </c>
      <c r="B65" s="43"/>
      <c r="C65" s="43"/>
      <c r="D65" s="43"/>
      <c r="E65" s="43"/>
      <c r="F65" s="43"/>
      <c r="G65" s="43"/>
      <c r="H65" s="43"/>
      <c r="I65" s="43"/>
      <c r="J65" s="43"/>
      <c r="K65" s="43"/>
    </row>
    <row r="66" customFormat="false" ht="13.5" hidden="false" customHeight="true" outlineLevel="0" collapsed="false">
      <c r="A66" s="43" t="s">
        <v>76</v>
      </c>
      <c r="B66" s="43"/>
      <c r="C66" s="43"/>
      <c r="D66" s="43"/>
      <c r="E66" s="43"/>
      <c r="F66" s="43"/>
      <c r="G66" s="43"/>
      <c r="H66" s="43"/>
      <c r="I66" s="43"/>
      <c r="J66" s="43"/>
      <c r="K66" s="43"/>
    </row>
    <row r="67" customFormat="false" ht="27" hidden="false" customHeight="true" outlineLevel="0" collapsed="false">
      <c r="A67" s="43" t="s">
        <v>77</v>
      </c>
      <c r="B67" s="43"/>
      <c r="C67" s="43"/>
      <c r="D67" s="43"/>
      <c r="E67" s="43"/>
      <c r="F67" s="43"/>
      <c r="G67" s="43"/>
      <c r="H67" s="43"/>
      <c r="I67" s="43"/>
      <c r="J67" s="43"/>
      <c r="K67" s="43"/>
    </row>
    <row r="68" customFormat="false" ht="13.5" hidden="false" customHeight="true" outlineLevel="0" collapsed="false">
      <c r="A68" s="43" t="s">
        <v>78</v>
      </c>
      <c r="B68" s="43"/>
      <c r="C68" s="43"/>
      <c r="D68" s="43"/>
      <c r="E68" s="43"/>
      <c r="F68" s="43"/>
      <c r="G68" s="43"/>
      <c r="H68" s="43"/>
      <c r="I68" s="43"/>
      <c r="J68" s="43"/>
      <c r="K68" s="43"/>
    </row>
    <row r="69" customFormat="false" ht="13.5" hidden="false" customHeight="true" outlineLevel="0" collapsed="false">
      <c r="A69" s="43" t="s">
        <v>79</v>
      </c>
      <c r="B69" s="43"/>
      <c r="C69" s="43"/>
      <c r="D69" s="43"/>
      <c r="E69" s="43"/>
      <c r="F69" s="43"/>
      <c r="G69" s="43"/>
      <c r="H69" s="43"/>
      <c r="I69" s="43"/>
      <c r="J69" s="43"/>
      <c r="K69" s="43"/>
    </row>
    <row r="70" customFormat="false" ht="13.5" hidden="false" customHeight="true" outlineLevel="0" collapsed="false">
      <c r="A70" s="43" t="s">
        <v>80</v>
      </c>
      <c r="B70" s="43"/>
      <c r="C70" s="43"/>
      <c r="D70" s="43"/>
      <c r="E70" s="43"/>
      <c r="F70" s="43"/>
      <c r="G70" s="43"/>
      <c r="H70" s="43"/>
      <c r="I70" s="43"/>
      <c r="J70" s="43"/>
      <c r="K70" s="43"/>
    </row>
  </sheetData>
  <sheetProtection sheet="true" formatCells="false" formatColumns="false" formatRows="false" insertColumns="false" insertRows="false" deleteColumns="false" deleteRows="false" sort="false" autoFilter="false"/>
  <mergeCells count="17">
    <mergeCell ref="B6:D6"/>
    <mergeCell ref="B7:D7"/>
    <mergeCell ref="B8:D8"/>
    <mergeCell ref="B9:D9"/>
    <mergeCell ref="A18:K18"/>
    <mergeCell ref="A19:K19"/>
    <mergeCell ref="A50:K50"/>
    <mergeCell ref="A61:K61"/>
    <mergeCell ref="A62:K62"/>
    <mergeCell ref="A63:K63"/>
    <mergeCell ref="A64:K64"/>
    <mergeCell ref="A65:K65"/>
    <mergeCell ref="A66:K66"/>
    <mergeCell ref="A67:K67"/>
    <mergeCell ref="A68:K68"/>
    <mergeCell ref="A69:K69"/>
    <mergeCell ref="A70:K70"/>
  </mergeCells>
  <conditionalFormatting sqref="J34:K46">
    <cfRule type="cellIs" priority="2" operator="lessThan" aboveAverage="0" equalAverage="0" bottom="0" percent="0" rank="0" text="" dxfId="0">
      <formula>0</formula>
    </cfRule>
  </conditionalFormatting>
  <conditionalFormatting sqref="K49">
    <cfRule type="cellIs" priority="3" operator="lessThan" aboveAverage="0" equalAverage="0" bottom="0" percent="0" rank="0" text="" dxfId="1">
      <formula>0</formula>
    </cfRule>
  </conditionalFormatting>
  <conditionalFormatting sqref="D55">
    <cfRule type="cellIs" priority="4" operator="lessThan" aboveAverage="0" equalAverage="0" bottom="0" percent="0" rank="0" text="" dxfId="2">
      <formula>0</formula>
    </cfRule>
  </conditionalFormatting>
  <conditionalFormatting sqref="D58">
    <cfRule type="cellIs" priority="5" operator="lessThan" aboveAverage="0" equalAverage="0" bottom="0" percent="0" rank="0" text="" dxfId="0">
      <formula>0</formula>
    </cfRule>
  </conditionalFormatting>
  <dataValidations count="1">
    <dataValidation allowBlank="true" error="Type must be Chair or Between visits." errorStyle="stop" errorTitle="Pick one" operator="between" showDropDown="false" showErrorMessage="true" showInputMessage="false" sqref="B34:B46" type="list">
      <formula1>"Chair,Between visits"</formula1>
      <formula2>0</formula2>
    </dataValidation>
  </dataValidations>
  <hyperlinks>
    <hyperlink ref="A18" r:id="rId1" display="No hourly number yet, or want to pressure test the one you use?  Work it out free at casefeepro.com/hourly-goal-calculator"/>
  </hyperlinks>
  <printOptions headings="false" gridLines="false" gridLinesSet="true" horizontalCentered="false" verticalCentered="false"/>
  <pageMargins left="0.3" right="0.3"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rowBreaks count="2" manualBreakCount="2">
    <brk id="31" man="true" max="16383" min="0"/>
    <brk id="59"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7"/>
    <col collapsed="false" customWidth="true" hidden="false" outlineLevel="0" max="3" min="3" style="0" width="11"/>
    <col collapsed="false" customWidth="true" hidden="false" outlineLevel="0" max="4" min="4" style="0" width="13"/>
    <col collapsed="false" customWidth="true" hidden="false" outlineLevel="0" max="5" min="5" style="0" width="18"/>
    <col collapsed="false" customWidth="true" hidden="false" outlineLevel="0" max="6" min="6" style="0" width="14"/>
    <col collapsed="false" customWidth="true" hidden="false" outlineLevel="0" max="7" min="7" style="0" width="15"/>
    <col collapsed="false" customWidth="true" hidden="false" outlineLevel="0" max="8" min="8" style="0" width="17"/>
    <col collapsed="false" customWidth="true" hidden="false" outlineLevel="0" max="10" min="9" style="0" width="14"/>
    <col collapsed="false" customWidth="true" hidden="false" outlineLevel="0" max="11" min="11" style="0" width="15"/>
  </cols>
  <sheetData>
    <row r="1" customFormat="false" ht="24.45" hidden="false" customHeight="false" outlineLevel="0" collapsed="false">
      <c r="A1" s="1" t="s">
        <v>0</v>
      </c>
      <c r="K1" s="2" t="s">
        <v>1</v>
      </c>
    </row>
    <row r="2" customFormat="false" ht="15" hidden="false" customHeight="false" outlineLevel="0" collapsed="false">
      <c r="A2" s="3" t="s">
        <v>81</v>
      </c>
      <c r="K2" s="4" t="s">
        <v>3</v>
      </c>
    </row>
    <row r="4" customFormat="false" ht="15" hidden="false" customHeight="false" outlineLevel="0" collapsed="false">
      <c r="A4" s="6" t="s">
        <v>5</v>
      </c>
    </row>
    <row r="5" customFormat="false" ht="15" hidden="false" customHeight="false" outlineLevel="0" collapsed="false">
      <c r="A5" s="7" t="s">
        <v>6</v>
      </c>
      <c r="B5" s="8" t="s">
        <v>82</v>
      </c>
      <c r="C5" s="8"/>
      <c r="D5" s="8"/>
    </row>
    <row r="6" customFormat="false" ht="15" hidden="false" customHeight="false" outlineLevel="0" collapsed="false">
      <c r="A6" s="7" t="s">
        <v>7</v>
      </c>
      <c r="B6" s="8" t="s">
        <v>83</v>
      </c>
      <c r="C6" s="8"/>
      <c r="D6" s="8"/>
    </row>
    <row r="7" customFormat="false" ht="15" hidden="false" customHeight="false" outlineLevel="0" collapsed="false">
      <c r="A7" s="7" t="s">
        <v>8</v>
      </c>
      <c r="B7" s="8" t="s">
        <v>84</v>
      </c>
      <c r="C7" s="8"/>
      <c r="D7" s="8"/>
    </row>
    <row r="8" customFormat="false" ht="15" hidden="false" customHeight="false" outlineLevel="0" collapsed="false">
      <c r="A8" s="7" t="s">
        <v>9</v>
      </c>
      <c r="B8" s="8" t="s">
        <v>85</v>
      </c>
      <c r="C8" s="8"/>
      <c r="D8" s="8"/>
    </row>
    <row r="10" customFormat="false" ht="15" hidden="false" customHeight="false" outlineLevel="0" collapsed="false">
      <c r="A10" s="6" t="s">
        <v>10</v>
      </c>
      <c r="B10" s="9" t="s">
        <v>11</v>
      </c>
    </row>
    <row r="11" customFormat="false" ht="15" hidden="false" customHeight="false" outlineLevel="0" collapsed="false">
      <c r="A11" s="10" t="s">
        <v>12</v>
      </c>
      <c r="D11" s="11" t="n">
        <v>800</v>
      </c>
    </row>
    <row r="12" customFormat="false" ht="15" hidden="false" customHeight="false" outlineLevel="0" collapsed="false">
      <c r="A12" s="10" t="s">
        <v>13</v>
      </c>
      <c r="D12" s="11" t="n">
        <v>250</v>
      </c>
    </row>
    <row r="13" customFormat="false" ht="15" hidden="false" customHeight="false" outlineLevel="0" collapsed="false">
      <c r="A13" s="10" t="s">
        <v>14</v>
      </c>
      <c r="D13" s="12" t="n">
        <v>0.2</v>
      </c>
    </row>
    <row r="14" customFormat="false" ht="15" hidden="false" customHeight="false" outlineLevel="0" collapsed="false">
      <c r="A14" s="10" t="s">
        <v>15</v>
      </c>
      <c r="D14" s="12" t="n">
        <v>0.3</v>
      </c>
      <c r="E14" s="9" t="s">
        <v>16</v>
      </c>
    </row>
    <row r="16" customFormat="false" ht="26.85" hidden="false" customHeight="false" outlineLevel="0" collapsed="false">
      <c r="A16" s="22" t="s">
        <v>32</v>
      </c>
      <c r="B16" s="22" t="s">
        <v>33</v>
      </c>
      <c r="C16" s="23" t="s">
        <v>34</v>
      </c>
      <c r="D16" s="23" t="s">
        <v>35</v>
      </c>
      <c r="E16" s="23" t="s">
        <v>36</v>
      </c>
      <c r="F16" s="23" t="s">
        <v>37</v>
      </c>
      <c r="G16" s="23" t="s">
        <v>38</v>
      </c>
      <c r="H16" s="23" t="s">
        <v>39</v>
      </c>
      <c r="I16" s="23" t="s">
        <v>40</v>
      </c>
      <c r="J16" s="23" t="s">
        <v>41</v>
      </c>
      <c r="K16" s="23" t="s">
        <v>42</v>
      </c>
    </row>
    <row r="17" customFormat="false" ht="15" hidden="false" customHeight="false" outlineLevel="0" collapsed="false">
      <c r="A17" s="24" t="s">
        <v>43</v>
      </c>
      <c r="B17" s="24" t="s">
        <v>44</v>
      </c>
      <c r="C17" s="24" t="s">
        <v>43</v>
      </c>
      <c r="D17" s="25" t="s">
        <v>45</v>
      </c>
      <c r="E17" s="24" t="s">
        <v>43</v>
      </c>
      <c r="F17" s="25" t="s">
        <v>45</v>
      </c>
      <c r="G17" s="25" t="s">
        <v>45</v>
      </c>
      <c r="H17" s="24" t="s">
        <v>43</v>
      </c>
      <c r="I17" s="25" t="s">
        <v>45</v>
      </c>
      <c r="J17" s="25" t="s">
        <v>45</v>
      </c>
      <c r="K17" s="25" t="s">
        <v>45</v>
      </c>
    </row>
    <row r="18" customFormat="false" ht="15" hidden="false" customHeight="false" outlineLevel="0" collapsed="false">
      <c r="A18" s="8" t="s">
        <v>46</v>
      </c>
      <c r="B18" s="26" t="s">
        <v>47</v>
      </c>
      <c r="C18" s="27" t="n">
        <v>0.75</v>
      </c>
      <c r="D18" s="28" t="n">
        <f aca="false">IF(AND(ISNUMBER(C18),ISNUMBER($D$11)),C18*$D$11,"")</f>
        <v>600</v>
      </c>
      <c r="E18" s="29" t="n">
        <v>0</v>
      </c>
      <c r="F18" s="28" t="n">
        <f aca="false">IF(AND(NOT(ISNUMBER(D18)),NOT(ISNUMBER(E18))),"",IF(ISNUMBER(D18),D18,0)+IF(ISNUMBER(E18),E18,0))</f>
        <v>600</v>
      </c>
      <c r="G18" s="28" t="n">
        <f aca="false">IF(AND(ISNUMBER(F18),ISNUMBER($D$13)),F18*(1+$D$13),"")</f>
        <v>720</v>
      </c>
      <c r="H18" s="29" t="n">
        <v>250</v>
      </c>
      <c r="I18" s="28" t="n">
        <f aca="false">IF(NOT(ISNUMBER(H18)),"",H18*(1-IF(ISNUMBER($D$14),$D$14,0)))</f>
        <v>175</v>
      </c>
      <c r="J18" s="28" t="n">
        <f aca="false">IF(NOT(ISNUMBER(H18)),"",IF(ISNUMBER(I18),I18,0)-IF(ISNUMBER(F18),F18,0))</f>
        <v>-425</v>
      </c>
      <c r="K18" s="28" t="n">
        <f aca="false">IF(OR(A18="",COUNT($J$18:$J$18)=0),"",SUM($J$18:$J$18))</f>
        <v>-425</v>
      </c>
    </row>
    <row r="19" customFormat="false" ht="15" hidden="false" customHeight="false" outlineLevel="0" collapsed="false">
      <c r="A19" s="8" t="s">
        <v>48</v>
      </c>
      <c r="B19" s="26" t="s">
        <v>47</v>
      </c>
      <c r="C19" s="27" t="n">
        <v>2.5</v>
      </c>
      <c r="D19" s="28" t="n">
        <f aca="false">IF(AND(ISNUMBER(C19),ISNUMBER($D$11)),C19*$D$11,"")</f>
        <v>2000</v>
      </c>
      <c r="E19" s="29" t="n">
        <v>1200</v>
      </c>
      <c r="F19" s="28" t="n">
        <f aca="false">IF(AND(NOT(ISNUMBER(D19)),NOT(ISNUMBER(E19))),"",IF(ISNUMBER(D19),D19,0)+IF(ISNUMBER(E19),E19,0))</f>
        <v>3200</v>
      </c>
      <c r="G19" s="28" t="n">
        <f aca="false">IF(AND(ISNUMBER(F19),ISNUMBER($D$13)),F19*(1+$D$13),"")</f>
        <v>3840</v>
      </c>
      <c r="H19" s="29" t="n">
        <v>8400</v>
      </c>
      <c r="I19" s="28" t="n">
        <f aca="false">IF(NOT(ISNUMBER(H19)),"",H19*(1-IF(ISNUMBER($D$14),$D$14,0)))</f>
        <v>5880</v>
      </c>
      <c r="J19" s="28" t="n">
        <f aca="false">IF(NOT(ISNUMBER(H19)),"",IF(ISNUMBER(I19),I19,0)-IF(ISNUMBER(F19),F19,0))</f>
        <v>2680</v>
      </c>
      <c r="K19" s="28" t="n">
        <f aca="false">IF(OR(A19="",COUNT($J$18:$J$19)=0),"",SUM($J$18:$J$19))</f>
        <v>2255</v>
      </c>
    </row>
    <row r="20" customFormat="false" ht="15" hidden="false" customHeight="false" outlineLevel="0" collapsed="false">
      <c r="A20" s="8" t="s">
        <v>49</v>
      </c>
      <c r="B20" s="30" t="s">
        <v>50</v>
      </c>
      <c r="C20" s="31" t="s">
        <v>51</v>
      </c>
      <c r="D20" s="28" t="str">
        <f aca="false">IF(AND(ISNUMBER(C20),ISNUMBER($D$11)),C20*$D$11,"")</f>
        <v/>
      </c>
      <c r="E20" s="29" t="n">
        <v>0</v>
      </c>
      <c r="F20" s="28" t="n">
        <f aca="false">IF(AND(NOT(ISNUMBER(D20)),NOT(ISNUMBER(E20))),"",IF(ISNUMBER(D20),D20,0)+IF(ISNUMBER(E20),E20,0))</f>
        <v>0</v>
      </c>
      <c r="G20" s="28" t="n">
        <f aca="false">IF(AND(ISNUMBER(F20),ISNUMBER($D$13)),F20*(1+$D$13),"")</f>
        <v>0</v>
      </c>
      <c r="H20" s="29" t="n">
        <v>0</v>
      </c>
      <c r="I20" s="28" t="n">
        <f aca="false">IF(NOT(ISNUMBER(H20)),"",H20*(1-IF(ISNUMBER($D$14),$D$14,0)))</f>
        <v>0</v>
      </c>
      <c r="J20" s="28" t="n">
        <f aca="false">IF(NOT(ISNUMBER(H20)),"",IF(ISNUMBER(I20),I20,0)-IF(ISNUMBER(F20),F20,0))</f>
        <v>0</v>
      </c>
      <c r="K20" s="28" t="n">
        <f aca="false">IF(OR(A20="",COUNT($J$18:$J$20)=0),"",SUM($J$18:$J$20))</f>
        <v>2255</v>
      </c>
    </row>
    <row r="21" customFormat="false" ht="15" hidden="false" customHeight="false" outlineLevel="0" collapsed="false">
      <c r="A21" s="8" t="s">
        <v>52</v>
      </c>
      <c r="B21" s="26" t="s">
        <v>47</v>
      </c>
      <c r="C21" s="27" t="n">
        <v>1</v>
      </c>
      <c r="D21" s="28" t="n">
        <f aca="false">IF(AND(ISNUMBER(C21),ISNUMBER($D$11)),C21*$D$11,"")</f>
        <v>800</v>
      </c>
      <c r="E21" s="29" t="n">
        <v>0</v>
      </c>
      <c r="F21" s="28" t="n">
        <f aca="false">IF(AND(NOT(ISNUMBER(D21)),NOT(ISNUMBER(E21))),"",IF(ISNUMBER(D21),D21,0)+IF(ISNUMBER(E21),E21,0))</f>
        <v>800</v>
      </c>
      <c r="G21" s="28" t="n">
        <f aca="false">IF(AND(ISNUMBER(F21),ISNUMBER($D$13)),F21*(1+$D$13),"")</f>
        <v>960</v>
      </c>
      <c r="H21" s="29" t="n">
        <v>0</v>
      </c>
      <c r="I21" s="28" t="n">
        <f aca="false">IF(NOT(ISNUMBER(H21)),"",H21*(1-IF(ISNUMBER($D$14),$D$14,0)))</f>
        <v>0</v>
      </c>
      <c r="J21" s="28" t="n">
        <f aca="false">IF(NOT(ISNUMBER(H21)),"",IF(ISNUMBER(I21),I21,0)-IF(ISNUMBER(F21),F21,0))</f>
        <v>-800</v>
      </c>
      <c r="K21" s="28" t="n">
        <f aca="false">IF(OR(A21="",COUNT($J$18:$J$21)=0),"",SUM($J$18:$J$21))</f>
        <v>1455</v>
      </c>
    </row>
    <row r="22" customFormat="false" ht="15" hidden="false" customHeight="false" outlineLevel="0" collapsed="false">
      <c r="A22" s="8" t="s">
        <v>53</v>
      </c>
      <c r="B22" s="30" t="s">
        <v>50</v>
      </c>
      <c r="C22" s="31" t="s">
        <v>51</v>
      </c>
      <c r="D22" s="28" t="str">
        <f aca="false">IF(AND(ISNUMBER(C22),ISNUMBER($D$11)),C22*$D$11,"")</f>
        <v/>
      </c>
      <c r="E22" s="29" t="n">
        <v>2100</v>
      </c>
      <c r="F22" s="28" t="n">
        <f aca="false">IF(AND(NOT(ISNUMBER(D22)),NOT(ISNUMBER(E22))),"",IF(ISNUMBER(D22),D22,0)+IF(ISNUMBER(E22),E22,0))</f>
        <v>2100</v>
      </c>
      <c r="G22" s="28" t="n">
        <f aca="false">IF(AND(ISNUMBER(F22),ISNUMBER($D$13)),F22*(1+$D$13),"")</f>
        <v>2520</v>
      </c>
      <c r="H22" s="29" t="n">
        <v>0</v>
      </c>
      <c r="I22" s="28" t="n">
        <f aca="false">IF(NOT(ISNUMBER(H22)),"",H22*(1-IF(ISNUMBER($D$14),$D$14,0)))</f>
        <v>0</v>
      </c>
      <c r="J22" s="28" t="n">
        <f aca="false">IF(NOT(ISNUMBER(H22)),"",IF(ISNUMBER(I22),I22,0)-IF(ISNUMBER(F22),F22,0))</f>
        <v>-2100</v>
      </c>
      <c r="K22" s="28" t="n">
        <f aca="false">IF(OR(A22="",COUNT($J$18:$J$22)=0),"",SUM($J$18:$J$22))</f>
        <v>-645</v>
      </c>
    </row>
    <row r="23" customFormat="false" ht="15" hidden="false" customHeight="false" outlineLevel="0" collapsed="false">
      <c r="A23" s="8" t="s">
        <v>54</v>
      </c>
      <c r="B23" s="26" t="s">
        <v>47</v>
      </c>
      <c r="C23" s="27" t="n">
        <v>1.5</v>
      </c>
      <c r="D23" s="28" t="n">
        <f aca="false">IF(AND(ISNUMBER(C23),ISNUMBER($D$11)),C23*$D$11,"")</f>
        <v>1200</v>
      </c>
      <c r="E23" s="29" t="n">
        <v>0</v>
      </c>
      <c r="F23" s="28" t="n">
        <f aca="false">IF(AND(NOT(ISNUMBER(D23)),NOT(ISNUMBER(E23))),"",IF(ISNUMBER(D23),D23,0)+IF(ISNUMBER(E23),E23,0))</f>
        <v>1200</v>
      </c>
      <c r="G23" s="28" t="n">
        <f aca="false">IF(AND(ISNUMBER(F23),ISNUMBER($D$13)),F23*(1+$D$13),"")</f>
        <v>1440</v>
      </c>
      <c r="H23" s="29" t="n">
        <v>0</v>
      </c>
      <c r="I23" s="28" t="n">
        <f aca="false">IF(NOT(ISNUMBER(H23)),"",H23*(1-IF(ISNUMBER($D$14),$D$14,0)))</f>
        <v>0</v>
      </c>
      <c r="J23" s="28" t="n">
        <f aca="false">IF(NOT(ISNUMBER(H23)),"",IF(ISNUMBER(I23),I23,0)-IF(ISNUMBER(F23),F23,0))</f>
        <v>-1200</v>
      </c>
      <c r="K23" s="28" t="n">
        <f aca="false">IF(OR(A23="",COUNT($J$18:$J$23)=0),"",SUM($J$18:$J$23))</f>
        <v>-1845</v>
      </c>
    </row>
    <row r="24" customFormat="false" ht="15" hidden="false" customHeight="false" outlineLevel="0" collapsed="false">
      <c r="A24" s="8" t="s">
        <v>53</v>
      </c>
      <c r="B24" s="30" t="s">
        <v>50</v>
      </c>
      <c r="C24" s="31" t="s">
        <v>51</v>
      </c>
      <c r="D24" s="28" t="str">
        <f aca="false">IF(AND(ISNUMBER(C24),ISNUMBER($D$11)),C24*$D$11,"")</f>
        <v/>
      </c>
      <c r="E24" s="29" t="n">
        <v>350</v>
      </c>
      <c r="F24" s="28" t="n">
        <f aca="false">IF(AND(NOT(ISNUMBER(D24)),NOT(ISNUMBER(E24))),"",IF(ISNUMBER(D24),D24,0)+IF(ISNUMBER(E24),E24,0))</f>
        <v>350</v>
      </c>
      <c r="G24" s="28" t="n">
        <f aca="false">IF(AND(ISNUMBER(F24),ISNUMBER($D$13)),F24*(1+$D$13),"")</f>
        <v>420</v>
      </c>
      <c r="H24" s="29" t="n">
        <v>0</v>
      </c>
      <c r="I24" s="28" t="n">
        <f aca="false">IF(NOT(ISNUMBER(H24)),"",H24*(1-IF(ISNUMBER($D$14),$D$14,0)))</f>
        <v>0</v>
      </c>
      <c r="J24" s="28" t="n">
        <f aca="false">IF(NOT(ISNUMBER(H24)),"",IF(ISNUMBER(I24),I24,0)-IF(ISNUMBER(F24),F24,0))</f>
        <v>-350</v>
      </c>
      <c r="K24" s="28" t="n">
        <f aca="false">IF(OR(A24="",COUNT($J$18:$J$24)=0),"",SUM($J$18:$J$24))</f>
        <v>-2195</v>
      </c>
    </row>
    <row r="25" customFormat="false" ht="15" hidden="false" customHeight="false" outlineLevel="0" collapsed="false">
      <c r="A25" s="8" t="s">
        <v>55</v>
      </c>
      <c r="B25" s="26" t="s">
        <v>47</v>
      </c>
      <c r="C25" s="27" t="n">
        <v>1.25</v>
      </c>
      <c r="D25" s="28" t="n">
        <f aca="false">IF(AND(ISNUMBER(C25),ISNUMBER($D$11)),C25*$D$11,"")</f>
        <v>1000</v>
      </c>
      <c r="E25" s="29" t="n">
        <v>0</v>
      </c>
      <c r="F25" s="28" t="n">
        <f aca="false">IF(AND(NOT(ISNUMBER(D25)),NOT(ISNUMBER(E25))),"",IF(ISNUMBER(D25),D25,0)+IF(ISNUMBER(E25),E25,0))</f>
        <v>1000</v>
      </c>
      <c r="G25" s="28" t="n">
        <f aca="false">IF(AND(ISNUMBER(F25),ISNUMBER($D$13)),F25*(1+$D$13),"")</f>
        <v>1200</v>
      </c>
      <c r="H25" s="29" t="n">
        <v>0</v>
      </c>
      <c r="I25" s="28" t="n">
        <f aca="false">IF(NOT(ISNUMBER(H25)),"",H25*(1-IF(ISNUMBER($D$14),$D$14,0)))</f>
        <v>0</v>
      </c>
      <c r="J25" s="28" t="n">
        <f aca="false">IF(NOT(ISNUMBER(H25)),"",IF(ISNUMBER(I25),I25,0)-IF(ISNUMBER(F25),F25,0))</f>
        <v>-1000</v>
      </c>
      <c r="K25" s="28" t="n">
        <f aca="false">IF(OR(A25="",COUNT($J$18:$J$25)=0),"",SUM($J$18:$J$25))</f>
        <v>-3195</v>
      </c>
    </row>
    <row r="26" customFormat="false" ht="15" hidden="false" customHeight="false" outlineLevel="0" collapsed="false">
      <c r="A26" s="32" t="s">
        <v>56</v>
      </c>
      <c r="B26" s="31"/>
      <c r="C26" s="33" t="n">
        <f aca="false">IF(COUNT(C18:C25)=0,"",SUM(C18:C25))</f>
        <v>7</v>
      </c>
      <c r="D26" s="34" t="n">
        <f aca="false">IF(COUNT(D18:D25)=0,"",SUM(D18:D25))</f>
        <v>5600</v>
      </c>
      <c r="E26" s="34" t="n">
        <f aca="false">IF(COUNT(E18:E25)=0,"",SUM(E18:E25))</f>
        <v>3650</v>
      </c>
      <c r="F26" s="34" t="n">
        <f aca="false">IF(COUNT(F18:F25)=0,"",SUM(F18:F25))</f>
        <v>9250</v>
      </c>
      <c r="G26" s="34" t="n">
        <f aca="false">IF(COUNT(G18:G25)=0,"",SUM(G18:G25))</f>
        <v>11100</v>
      </c>
      <c r="H26" s="34" t="n">
        <f aca="false">IF(COUNT(H18:H25)=0,"",SUM(H18:H25))</f>
        <v>8650</v>
      </c>
      <c r="I26" s="34" t="n">
        <f aca="false">IF(COUNT(I18:I25)=0,"",SUM(I18:I25))</f>
        <v>6055</v>
      </c>
      <c r="J26" s="34" t="n">
        <f aca="false">IF(COUNT(J18:J25)=0,"",SUM(J18:J25))</f>
        <v>-3195</v>
      </c>
      <c r="K26" s="31"/>
    </row>
    <row r="27" customFormat="false" ht="15" hidden="false" customHeight="false" outlineLevel="0" collapsed="false">
      <c r="A27" s="10" t="s">
        <v>57</v>
      </c>
      <c r="B27" s="31" t="s">
        <v>51</v>
      </c>
      <c r="C27" s="27" t="n">
        <v>2</v>
      </c>
      <c r="D27" s="28" t="n">
        <f aca="false">IF(AND(ISNUMBER(C27),ISNUMBER($D$12)),C27*$D$12,"")</f>
        <v>500</v>
      </c>
      <c r="E27" s="31" t="s">
        <v>51</v>
      </c>
      <c r="F27" s="28" t="n">
        <f aca="false">IF(ISNUMBER(D27),D27,"")</f>
        <v>500</v>
      </c>
      <c r="G27" s="28" t="n">
        <f aca="false">IF(AND(ISNUMBER(F27),ISNUMBER($D$13)),F27*(1+$D$13),"")</f>
        <v>600</v>
      </c>
      <c r="H27" s="31" t="s">
        <v>51</v>
      </c>
      <c r="I27" s="31" t="s">
        <v>51</v>
      </c>
      <c r="J27" s="28" t="n">
        <f aca="false">IF(OR(COUNT($H$18:$H$25)=0,NOT(ISNUMBER(F27))),"",-F27)</f>
        <v>-500</v>
      </c>
      <c r="K27" s="31" t="s">
        <v>51</v>
      </c>
    </row>
    <row r="28" customFormat="false" ht="16.15" hidden="false" customHeight="false" outlineLevel="0" collapsed="false">
      <c r="A28" s="35" t="s">
        <v>58</v>
      </c>
      <c r="B28" s="36"/>
      <c r="C28" s="37" t="n">
        <f aca="false">IF(ISNUMBER(C26),C26,"")</f>
        <v>7</v>
      </c>
      <c r="D28" s="38" t="n">
        <f aca="false">IF(ISNUMBER(D26),D26,"")</f>
        <v>5600</v>
      </c>
      <c r="E28" s="38" t="n">
        <f aca="false">IF(ISNUMBER(E26),E26,"")</f>
        <v>3650</v>
      </c>
      <c r="F28" s="38" t="n">
        <f aca="false">IF(AND(NOT(ISNUMBER(F26)),NOT(ISNUMBER(F27))),"",IF(ISNUMBER(F26),F26,0)+IF(ISNUMBER(F27),F27,0))</f>
        <v>9750</v>
      </c>
      <c r="G28" s="38" t="n">
        <f aca="false">IF(AND(NOT(ISNUMBER(G26)),NOT(ISNUMBER(G27))),"",IF(ISNUMBER(G26),G26,0)+IF(ISNUMBER(G27),G27,0))</f>
        <v>11700</v>
      </c>
      <c r="H28" s="38" t="n">
        <f aca="false">IF(ISNUMBER(H26),H26,"")</f>
        <v>8650</v>
      </c>
      <c r="I28" s="38" t="n">
        <f aca="false">IF(ISNUMBER(I26),I26,"")</f>
        <v>6055</v>
      </c>
      <c r="J28" s="38" t="n">
        <f aca="false">IF(AND(NOT(ISNUMBER(J26)),NOT(ISNUMBER(J27))),"",IF(ISNUMBER(J26),J26,0)+IF(ISNUMBER(J27),J27,0))</f>
        <v>-3695</v>
      </c>
      <c r="K28" s="38" t="n">
        <f aca="false">IF(ISNUMBER(J28),J28,"")</f>
        <v>-3695</v>
      </c>
    </row>
    <row r="29" customFormat="false" ht="27" hidden="false" customHeight="true" outlineLevel="0" collapsed="false">
      <c r="A29" s="16" t="s">
        <v>59</v>
      </c>
      <c r="B29" s="16"/>
      <c r="C29" s="16"/>
      <c r="D29" s="16"/>
      <c r="E29" s="16"/>
      <c r="F29" s="16"/>
      <c r="G29" s="16"/>
      <c r="H29" s="16"/>
      <c r="I29" s="16"/>
      <c r="J29" s="16"/>
      <c r="K29" s="16"/>
    </row>
    <row r="31" customFormat="false" ht="15" hidden="false" customHeight="false" outlineLevel="0" collapsed="false">
      <c r="A31" s="6" t="s">
        <v>60</v>
      </c>
    </row>
    <row r="32" customFormat="false" ht="16.15" hidden="false" customHeight="false" outlineLevel="0" collapsed="false">
      <c r="A32" s="32" t="s">
        <v>61</v>
      </c>
      <c r="D32" s="39" t="n">
        <f aca="false">IF(ISNUMBER(G28),G28,"")</f>
        <v>11700</v>
      </c>
      <c r="E32" s="9" t="s">
        <v>62</v>
      </c>
    </row>
    <row r="33" customFormat="false" ht="16.15" hidden="false" customHeight="false" outlineLevel="0" collapsed="false">
      <c r="A33" s="32" t="s">
        <v>63</v>
      </c>
      <c r="D33" s="39" t="n">
        <f aca="false">IF(ISNUMBER(I28),I28,"")</f>
        <v>6055</v>
      </c>
      <c r="E33" s="9" t="s">
        <v>64</v>
      </c>
    </row>
    <row r="34" customFormat="false" ht="17.35" hidden="false" customHeight="false" outlineLevel="0" collapsed="false">
      <c r="A34" s="35" t="s">
        <v>65</v>
      </c>
      <c r="D34" s="40" t="n">
        <f aca="false">IF(OR(NOT(ISNUMBER(D32)),NOT(ISNUMBER(D33))),"",D33-D32)</f>
        <v>-5645</v>
      </c>
      <c r="E34" s="9" t="s">
        <v>66</v>
      </c>
    </row>
    <row r="36" customFormat="false" ht="15" hidden="false" customHeight="false" outlineLevel="0" collapsed="false">
      <c r="A36" s="17" t="s">
        <v>67</v>
      </c>
      <c r="D36" s="41" t="n">
        <f aca="false">IF(COUNT(C18:C25)=0,"",SUMPRODUCT((B18:B25="Chair")*ISNUMBER(C18:C25)))</f>
        <v>5</v>
      </c>
    </row>
    <row r="37" customFormat="false" ht="15" hidden="false" customHeight="false" outlineLevel="0" collapsed="false">
      <c r="A37" s="32" t="s">
        <v>68</v>
      </c>
      <c r="D37" s="42" t="n">
        <f aca="false">IF(COUNT(K18:K25)=0,"",MIN(K18:K25))</f>
        <v>-3195</v>
      </c>
      <c r="E37" s="9" t="s">
        <v>69</v>
      </c>
    </row>
    <row r="39" customFormat="false" ht="13.5" hidden="false" customHeight="true" outlineLevel="0" collapsed="false">
      <c r="A39" s="16" t="s">
        <v>86</v>
      </c>
      <c r="B39" s="16"/>
      <c r="C39" s="16"/>
      <c r="D39" s="16"/>
      <c r="E39" s="16"/>
      <c r="F39" s="16"/>
      <c r="G39" s="16"/>
      <c r="H39" s="16"/>
      <c r="I39" s="16"/>
      <c r="J39" s="16"/>
      <c r="K39" s="16"/>
    </row>
  </sheetData>
  <sheetProtection sheet="true" formatCells="false" formatColumns="false" formatRows="false" insertColumns="false" insertRows="false" deleteColumns="false" deleteRows="false" sort="false" autoFilter="false"/>
  <mergeCells count="6">
    <mergeCell ref="B5:D5"/>
    <mergeCell ref="B6:D6"/>
    <mergeCell ref="B7:D7"/>
    <mergeCell ref="B8:D8"/>
    <mergeCell ref="A29:K29"/>
    <mergeCell ref="A39:K39"/>
  </mergeCells>
  <conditionalFormatting sqref="J18:K25">
    <cfRule type="cellIs" priority="2" operator="lessThan" aboveAverage="0" equalAverage="0" bottom="0" percent="0" rank="0" text="" dxfId="0">
      <formula>0</formula>
    </cfRule>
  </conditionalFormatting>
  <conditionalFormatting sqref="K28">
    <cfRule type="cellIs" priority="3" operator="lessThan" aboveAverage="0" equalAverage="0" bottom="0" percent="0" rank="0" text="" dxfId="1">
      <formula>0</formula>
    </cfRule>
  </conditionalFormatting>
  <conditionalFormatting sqref="D34">
    <cfRule type="cellIs" priority="4" operator="lessThan" aboveAverage="0" equalAverage="0" bottom="0" percent="0" rank="0" text="" dxfId="2">
      <formula>0</formula>
    </cfRule>
  </conditionalFormatting>
  <conditionalFormatting sqref="D37">
    <cfRule type="cellIs" priority="5" operator="lessThan" aboveAverage="0" equalAverage="0" bottom="0" percent="0" rank="0" text="" dxfId="0">
      <formula>0</formula>
    </cfRule>
  </conditionalFormatting>
  <dataValidations count="1">
    <dataValidation allowBlank="true" error="Type must be Chair or Between visits." errorStyle="stop" errorTitle="Pick one" operator="between" showDropDown="false" showErrorMessage="true" showInputMessage="false" sqref="B18:B25" type="list">
      <formula1>"Chair,Between visits"</formula1>
      <formula2>0</formula2>
    </dataValidation>
  </dataValidations>
  <printOptions headings="false" gridLines="false" gridLinesSet="true" horizontalCentered="false" verticalCentered="false"/>
  <pageMargins left="0.3" right="0.3"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2026-09-20T19:58:54Z</dcterms:created>
  <dc:creator>openpyxl</dc:creator>
  <dc:description/>
  <dc:language>en-US</dc:language>
  <cp:lastModifiedBy/>
  <dcterms:modified xsi:type="dcterms:W3CDTF">2026-09-20T19:58:54Z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